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feiffer\Documents\Záloha 21.11.2017 AKTUALNI\PFEIFFER\AKCE\2025\relé 2025-2027\Podklady k výběrku\Specifikace položek Sborník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PS 01 - Údržba a oprava 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'PS 01 - Údržba a oprava v...'!$C$116:$K$366</definedName>
    <definedName name="_xlnm.Print_Area" localSheetId="1">'PS 01 - Údržba a oprava v...'!$C$104:$K$366</definedName>
    <definedName name="_xlnm.Print_Titles" localSheetId="1">'PS 01 - Údržba a oprava v...'!$116:$116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3"/>
  <c r="F111"/>
  <c r="E109"/>
  <c r="F91"/>
  <c r="F89"/>
  <c r="E87"/>
  <c r="J24"/>
  <c r="E24"/>
  <c r="J114"/>
  <c r="J23"/>
  <c r="J21"/>
  <c r="E21"/>
  <c r="J113"/>
  <c r="J20"/>
  <c r="J18"/>
  <c r="E18"/>
  <c r="F92"/>
  <c r="J17"/>
  <c r="J12"/>
  <c r="J111"/>
  <c r="E7"/>
  <c r="E107"/>
  <c i="1" r="L90"/>
  <c r="AM90"/>
  <c r="AM89"/>
  <c r="L89"/>
  <c r="AM87"/>
  <c r="L87"/>
  <c r="L85"/>
  <c r="L84"/>
  <c i="2" r="J343"/>
  <c r="BK301"/>
  <c r="BK277"/>
  <c r="J257"/>
  <c r="J221"/>
  <c r="J185"/>
  <c r="J169"/>
  <c r="J353"/>
  <c r="J333"/>
  <c r="BK289"/>
  <c r="BK321"/>
  <c r="J297"/>
  <c r="J269"/>
  <c r="J241"/>
  <c r="J207"/>
  <c r="J165"/>
  <c r="J145"/>
  <c r="J121"/>
  <c r="J341"/>
  <c r="J315"/>
  <c r="BK295"/>
  <c r="J259"/>
  <c r="BK245"/>
  <c r="BK223"/>
  <c r="J201"/>
  <c r="BK173"/>
  <c r="J133"/>
  <c r="BK353"/>
  <c r="BK343"/>
  <c r="BK327"/>
  <c r="J313"/>
  <c r="BK269"/>
  <c r="J211"/>
  <c r="BK171"/>
  <c r="BK125"/>
  <c r="J365"/>
  <c r="J335"/>
  <c r="J277"/>
  <c r="BK207"/>
  <c r="BK139"/>
  <c r="J355"/>
  <c r="J231"/>
  <c r="BK189"/>
  <c r="J147"/>
  <c r="J287"/>
  <c r="J261"/>
  <c r="J229"/>
  <c r="J199"/>
  <c r="BK167"/>
  <c r="J135"/>
  <c r="F35"/>
  <c r="BK279"/>
  <c r="BK241"/>
  <c r="BK197"/>
  <c r="J173"/>
  <c r="J143"/>
  <c r="BK361"/>
  <c r="J339"/>
  <c r="J307"/>
  <c r="BK285"/>
  <c r="J263"/>
  <c r="J239"/>
  <c r="BK217"/>
  <c r="J179"/>
  <c r="J153"/>
  <c r="J131"/>
  <c r="J345"/>
  <c r="J327"/>
  <c r="BK313"/>
  <c r="J299"/>
  <c r="J279"/>
  <c r="J267"/>
  <c r="J251"/>
  <c r="J233"/>
  <c r="J217"/>
  <c r="J189"/>
  <c r="J139"/>
  <c r="BK347"/>
  <c r="BK319"/>
  <c r="BK297"/>
  <c r="J253"/>
  <c r="BK213"/>
  <c r="BK165"/>
  <c r="BK123"/>
  <c r="BK293"/>
  <c r="BK239"/>
  <c r="BK191"/>
  <c r="J163"/>
  <c r="BK133"/>
  <c r="J329"/>
  <c r="BK281"/>
  <c r="J247"/>
  <c r="BK205"/>
  <c r="BK163"/>
  <c r="BK351"/>
  <c r="BK323"/>
  <c r="BK287"/>
  <c r="J225"/>
  <c r="J151"/>
  <c r="BK325"/>
  <c r="BK299"/>
  <c r="J271"/>
  <c r="BK259"/>
  <c r="BK233"/>
  <c r="BK209"/>
  <c r="J191"/>
  <c r="BK147"/>
  <c r="J127"/>
  <c r="BK349"/>
  <c r="BK337"/>
  <c r="J321"/>
  <c r="BK303"/>
  <c r="J289"/>
  <c r="BK271"/>
  <c r="J227"/>
  <c r="J213"/>
  <c r="J193"/>
  <c r="BK149"/>
  <c r="BK357"/>
  <c r="BK345"/>
  <c r="BK329"/>
  <c r="BK307"/>
  <c r="BK249"/>
  <c r="BK183"/>
  <c r="BK135"/>
  <c r="J285"/>
  <c r="BK237"/>
  <c r="BK187"/>
  <c r="J157"/>
  <c i="1" r="AS94"/>
  <c i="2" r="J331"/>
  <c r="J303"/>
  <c r="BK273"/>
  <c r="J249"/>
  <c r="BK219"/>
  <c r="J195"/>
  <c r="J161"/>
  <c r="BK143"/>
  <c r="BK119"/>
  <c r="J347"/>
  <c r="BK333"/>
  <c r="J319"/>
  <c r="J305"/>
  <c r="J293"/>
  <c r="J273"/>
  <c r="J237"/>
  <c r="J219"/>
  <c r="J203"/>
  <c r="BK177"/>
  <c r="J129"/>
  <c r="J351"/>
  <c r="J323"/>
  <c r="J295"/>
  <c r="J243"/>
  <c r="BK181"/>
  <c r="BK145"/>
  <c r="J34"/>
  <c r="BK355"/>
  <c r="BK309"/>
  <c r="BK263"/>
  <c r="J235"/>
  <c r="J205"/>
  <c r="BK175"/>
  <c r="J123"/>
  <c r="BK341"/>
  <c r="BK315"/>
  <c r="BK201"/>
  <c r="J155"/>
  <c r="J119"/>
  <c r="J363"/>
  <c r="BK265"/>
  <c r="J209"/>
  <c r="J187"/>
  <c r="J167"/>
  <c r="BK131"/>
  <c r="J357"/>
  <c r="BK359"/>
  <c r="BK317"/>
  <c r="BK305"/>
  <c r="BK283"/>
  <c r="BK255"/>
  <c r="J245"/>
  <c r="BK231"/>
  <c r="BK215"/>
  <c r="BK193"/>
  <c r="BK157"/>
  <c r="J137"/>
  <c r="F34"/>
  <c r="BK179"/>
  <c r="J159"/>
  <c r="F37"/>
  <c r="BK257"/>
  <c r="BK159"/>
  <c r="BK129"/>
  <c r="BK267"/>
  <c r="BK211"/>
  <c r="J183"/>
  <c r="BK153"/>
  <c r="J361"/>
  <c r="J337"/>
  <c r="BK311"/>
  <c r="J301"/>
  <c r="J275"/>
  <c r="BK251"/>
  <c r="BK235"/>
  <c r="BK169"/>
  <c r="BK141"/>
  <c r="J359"/>
  <c r="BK331"/>
  <c r="J311"/>
  <c r="J291"/>
  <c r="BK275"/>
  <c r="J255"/>
  <c r="BK225"/>
  <c r="BK195"/>
  <c r="J171"/>
  <c r="J125"/>
  <c r="BK339"/>
  <c r="J317"/>
  <c r="BK227"/>
  <c r="J177"/>
  <c r="BK137"/>
  <c r="BK365"/>
  <c r="BK261"/>
  <c r="J215"/>
  <c r="BK155"/>
  <c r="BK335"/>
  <c r="J309"/>
  <c r="BK291"/>
  <c r="BK253"/>
  <c r="BK221"/>
  <c r="J181"/>
  <c r="BK151"/>
  <c r="BK127"/>
  <c r="J349"/>
  <c r="J325"/>
  <c r="J283"/>
  <c r="BK229"/>
  <c r="J197"/>
  <c r="J149"/>
  <c r="BK247"/>
  <c r="J223"/>
  <c r="BK185"/>
  <c r="BK161"/>
  <c r="BK363"/>
  <c r="J265"/>
  <c r="BK199"/>
  <c r="BK121"/>
  <c r="J281"/>
  <c r="BK243"/>
  <c r="BK203"/>
  <c r="J175"/>
  <c r="J141"/>
  <c r="F36"/>
  <c l="1" r="BK118"/>
  <c r="J118"/>
  <c r="J97"/>
  <c r="P118"/>
  <c r="P117"/>
  <c i="1" r="AU95"/>
  <c i="2" r="R118"/>
  <c r="R117"/>
  <c r="T118"/>
  <c r="T117"/>
  <c i="1" r="AW95"/>
  <c i="2" r="J92"/>
  <c r="F114"/>
  <c r="BE125"/>
  <c r="BE137"/>
  <c r="BE141"/>
  <c r="BE149"/>
  <c r="BE169"/>
  <c r="BE171"/>
  <c r="BE173"/>
  <c r="BE175"/>
  <c r="BE193"/>
  <c r="BE199"/>
  <c r="BE205"/>
  <c r="BE213"/>
  <c r="BE227"/>
  <c r="BE233"/>
  <c r="BE251"/>
  <c r="BE255"/>
  <c r="BE259"/>
  <c r="BE273"/>
  <c r="BE353"/>
  <c r="BE361"/>
  <c r="BE363"/>
  <c r="J89"/>
  <c r="BE129"/>
  <c r="BE131"/>
  <c r="BE133"/>
  <c r="BE159"/>
  <c r="BE161"/>
  <c r="BE163"/>
  <c r="BE187"/>
  <c r="BE201"/>
  <c r="BE203"/>
  <c r="BE215"/>
  <c r="BE217"/>
  <c r="BE219"/>
  <c r="BE221"/>
  <c r="BE237"/>
  <c r="BE243"/>
  <c r="BE245"/>
  <c r="BE249"/>
  <c r="BE253"/>
  <c r="BE257"/>
  <c r="BE269"/>
  <c r="BE271"/>
  <c r="BE279"/>
  <c r="BE283"/>
  <c r="BE285"/>
  <c r="BE289"/>
  <c r="BE291"/>
  <c r="BE299"/>
  <c r="BE301"/>
  <c r="BE305"/>
  <c r="BE317"/>
  <c r="BE321"/>
  <c r="BE325"/>
  <c r="BE331"/>
  <c r="BE341"/>
  <c r="BE343"/>
  <c r="BE345"/>
  <c r="BE347"/>
  <c r="BE349"/>
  <c i="1" r="BA95"/>
  <c r="BC95"/>
  <c r="BB95"/>
  <c i="2" r="BE365"/>
  <c r="J91"/>
  <c r="BE119"/>
  <c r="BE123"/>
  <c r="BE135"/>
  <c r="BE143"/>
  <c r="BE145"/>
  <c r="BE151"/>
  <c r="BE153"/>
  <c r="BE165"/>
  <c r="BE167"/>
  <c r="BE177"/>
  <c r="BE179"/>
  <c r="BE181"/>
  <c r="BE183"/>
  <c r="BE189"/>
  <c r="BE197"/>
  <c r="BE207"/>
  <c r="BE223"/>
  <c r="BE225"/>
  <c r="BE229"/>
  <c r="BE231"/>
  <c r="BE247"/>
  <c r="BE261"/>
  <c r="BE267"/>
  <c r="BE281"/>
  <c r="BE293"/>
  <c r="BE307"/>
  <c r="BE311"/>
  <c r="BE329"/>
  <c r="BE335"/>
  <c r="BE339"/>
  <c r="BE351"/>
  <c r="BE359"/>
  <c r="BE355"/>
  <c r="E85"/>
  <c r="BE121"/>
  <c r="BE127"/>
  <c r="BE139"/>
  <c r="BE147"/>
  <c r="BE155"/>
  <c r="BE157"/>
  <c r="BE185"/>
  <c r="BE191"/>
  <c r="BE195"/>
  <c r="BE209"/>
  <c r="BE211"/>
  <c r="BE235"/>
  <c r="BE239"/>
  <c r="BE241"/>
  <c r="BE263"/>
  <c r="BE265"/>
  <c r="BE275"/>
  <c r="BE277"/>
  <c r="BE287"/>
  <c r="BE295"/>
  <c r="BE297"/>
  <c r="BE303"/>
  <c r="BE309"/>
  <c r="BE313"/>
  <c r="BE315"/>
  <c r="BE319"/>
  <c r="BE323"/>
  <c r="BE327"/>
  <c r="BE333"/>
  <c r="BE337"/>
  <c r="BE357"/>
  <c i="1" r="BD95"/>
  <c r="BB94"/>
  <c r="W31"/>
  <c r="AU94"/>
  <c r="BD94"/>
  <c r="W33"/>
  <c r="BA94"/>
  <c r="W30"/>
  <c r="BC94"/>
  <c r="W32"/>
  <c i="2" l="1" r="BK117"/>
  <c r="J117"/>
  <c r="J96"/>
  <c i="1" r="AX94"/>
  <c i="2" r="F33"/>
  <c i="1" r="AZ95"/>
  <c r="AZ94"/>
  <c r="W29"/>
  <c r="AY94"/>
  <c r="AW94"/>
  <c r="AK30"/>
  <c i="2" r="J33"/>
  <c i="1" r="AV95"/>
  <c r="AT95"/>
  <c i="2" l="1" r="J30"/>
  <c i="1" r="AG95"/>
  <c r="AG94"/>
  <c r="AK26"/>
  <c r="AV94"/>
  <c r="AK29"/>
  <c r="AK35"/>
  <c i="2" l="1" r="J39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<sst xmlns="http://schemas.openxmlformats.org/spreadsheetml/2006/main">
  <si>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</si>
  <si>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</si>
  <si>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</si>
  <si>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</si>
  <si>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</si>
  <si>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{961c99cf-a405-4dc4-a6be-d690e57c94b5}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</si>
  <si>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</si>
  <si>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</si>
  <si>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</si>
  <si>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</si>
  <si>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</si>
  <si>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</si>
  <si>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</si>
  <si>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2025</t>
  </si>
  <si>
    <t>Stavba:</t>
  </si>
  <si>
    <t>Údržba a oprava výměnných dílů zabezpečovacího a sdělovacího zařízení v obvodu SSZT OŘ PLZ 2025-2027</t>
  </si>
  <si>
    <t>KSO:</t>
  </si>
  <si>
    <t>CC-CZ:</t>
  </si>
  <si>
    <t>Místo:</t>
  </si>
  <si>
    <t>Obvod OŘ Plzeň</t>
  </si>
  <si>
    <t>Datum:</t>
  </si>
  <si>
    <t>17. 1. 2025</t>
  </si>
  <si>
    <t>Zadavatel:</t>
  </si>
  <si>
    <t>IČ:</t>
  </si>
  <si>
    <t>Správa železnic, státní organizace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</si>
  <si>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</si>
  <si>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</si>
  <si>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</si>
  <si>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</si>
  <si>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</si>
  <si>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</si>
  <si>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</si>
  <si>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</si>
  <si>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</si>
  <si>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</si>
  <si>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</si>
  <si>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</si>
  <si>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</si>
  <si>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</si>
  <si>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</si>
  <si>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</si>
  <si>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</si>
  <si>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</si>
  <si>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</si>
  <si>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</si>
  <si>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</si>
  <si>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</si>
  <si>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</si>
  <si>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</si>
  <si>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</si>
  <si>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</si>
  <si>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</si>
  <si>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</si>
  <si>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</si>
  <si>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</si>
  <si>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</si>
  <si>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</si>
  <si>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</si>
  <si>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</si>
  <si>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</si>
  <si>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</si>
  <si>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</si>
  <si>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</si>
  <si>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</si>
  <si>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</si>
  <si>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</si>
  <si>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</si>
  <si>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</si>
  <si>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</si>
  <si>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</si>
  <si>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</si>
  <si>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</si>
  <si>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</si>
  <si>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</si>
  <si>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</si>
  <si>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</si>
  <si>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</si>
  <si>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</si>
  <si>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Údržba a oprava výměnných dílů v obvodu SSZT Plzeň</t>
  </si>
  <si>
    <t>PRO</t>
  </si>
  <si>
    <t>1</t>
  </si>
  <si>
    <t>{5a72ddf8-ecad-4c66-a7b7-3fc0dc104806}</t>
  </si>
  <si>
    <t>2</t>
  </si>
  <si>
    <t>KRYCÍ LIST SOUPISU PRACÍ</t>
  </si>
  <si>
    <t>Objekt:</t>
  </si>
  <si>
    <t>PS 01 - Údržba a oprava výměnných dílů v obvodu SSZT Plzeň</t>
  </si>
  <si>
    <t>Obvod SSZT Plzeň</t>
  </si>
  <si>
    <t>REKAPITULACE ČLENĚNÍ SOUPISU PRACÍ</t>
  </si>
  <si>
    <t>Kód dílu - Popis</t>
  </si>
  <si>
    <t>Cena celkem [CZK]</t>
  </si>
  <si>
    <t>Náklady ze soupisu prací</t>
  </si>
  <si>
    <t>-1</t>
  </si>
  <si>
    <t>OST - Oprava výměnných dílů pro obvod SSZT Plzeň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</si>
  <si>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</si>
  <si>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</si>
  <si>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</si>
  <si>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</si>
  <si>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</si>
  <si>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</si>
  <si>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</si>
  <si>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</si>
  <si>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</si>
  <si>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</si>
  <si>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</si>
  <si>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</si>
  <si>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</si>
  <si>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</si>
  <si>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Oprava výměnných dílů pro obvod SSZT Plzeň</t>
  </si>
  <si>
    <t>4</t>
  </si>
  <si>
    <t>ROZPOCET</t>
  </si>
  <si>
    <t>K</t>
  </si>
  <si>
    <t>7593333010</t>
  </si>
  <si>
    <t>Testování relé malorozměrového NMŠ(M)1</t>
  </si>
  <si>
    <t>kus</t>
  </si>
  <si>
    <t>Sborník UOŽI 01 2025</t>
  </si>
  <si>
    <t>1804962040</t>
  </si>
  <si>
    <t>PP</t>
  </si>
  <si>
    <t>Testování relé malorozměrového NMŠ(M)1 -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</si>
  <si>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7593333015</t>
  </si>
  <si>
    <t>Testování relé malorozměrového NMŠ(M)2</t>
  </si>
  <si>
    <t>235641205</t>
  </si>
  <si>
    <t>Testování relé malorozměrového NMŠ(M)2 -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</si>
  <si>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3</t>
  </si>
  <si>
    <t>7593333020</t>
  </si>
  <si>
    <t>Testování relé malorozměrového TN, TT</t>
  </si>
  <si>
    <t>-1920386820</t>
  </si>
  <si>
    <t>Testování relé malorozměrového TN, TT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</si>
  <si>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7593333030</t>
  </si>
  <si>
    <t>Oprava relé kombinovaného KR1-1000, KR1-24, KR1-60, KR1-600</t>
  </si>
  <si>
    <t>-477483436</t>
  </si>
  <si>
    <t>Oprava relé kombinovaného KR1-1000, KR1-24, KR1-60, KR1-600 - oprava se provádí podle přidružených předpisů k předpisu SŽDC (ČD) T115, pokud není popsána, pak podle technických podmínek výrobku</t>
  </si>
  <si>
    <t>5</t>
  </si>
  <si>
    <t>7593333035</t>
  </si>
  <si>
    <t>Oprava relé kombinovaného KSR1-270</t>
  </si>
  <si>
    <t>-1598060427</t>
  </si>
  <si>
    <t>Oprava relé kombinovaného KSR1-270 - oprava se provádí podle přidružených předpisů k předpisu SŽDC (ČD) T115, pokud není popsána, pak podle technických podmínek výrobku</t>
  </si>
  <si>
    <t>6</t>
  </si>
  <si>
    <t>7593333040</t>
  </si>
  <si>
    <t>Oprava relé kombinovaného KR2-400, KR2-600</t>
  </si>
  <si>
    <t>-450665750</t>
  </si>
  <si>
    <t>Oprava relé kombinovaného KR2-400, KR2-600 - oprava se provádí podle přidružených předpisů k předpisu SŽDC (ČD) T115, pokud není popsána, pak podle technických podmínek výrobku</t>
  </si>
  <si>
    <t>7</t>
  </si>
  <si>
    <t>7593333045</t>
  </si>
  <si>
    <t>Oprava relé kombinovaného KPR1-1000</t>
  </si>
  <si>
    <t>-1345906246</t>
  </si>
  <si>
    <t>Oprava relé kombinovaného KPR1-1000 - oprava se provádí podle přidružených předpisů k předpisu SŽDC (ČD) T115, pokud není popsána, pak podle technických podmínek výrobku</t>
  </si>
  <si>
    <t>8</t>
  </si>
  <si>
    <t>7593333050</t>
  </si>
  <si>
    <t>Oprava relé kombinovaného KŠ1-40, KŠ1-80, KŠ1-280, KŠ1-600, KŠ1-1000, KŠ1M-400</t>
  </si>
  <si>
    <t>-868819031</t>
  </si>
  <si>
    <t>Oprava relé kombinovaného KŠ1-40, KŠ1-80, KŠ1-280, KŠ1-600, KŠ1-1000, KŠ1M-400 - oprava se provádí podle přidružených předpisů k předpisu SŽDC (ČD) T115, pokud není popsána, pak podle technických podmínek výrobku</t>
  </si>
  <si>
    <t>9</t>
  </si>
  <si>
    <t>7593333051</t>
  </si>
  <si>
    <t>Oprava relé kombinovaného KŠ1-40, KŠ1-80, KŠ1-600, KŠ1-1000, KŠ1M-400 včetně výměny pér. svazku</t>
  </si>
  <si>
    <t>-393067217</t>
  </si>
  <si>
    <t>Oprava relé kombinovaného KŠ1-40, KŠ1-80, KŠ1-600, KŠ1-1000, KŠ1M-400 včetně výměny pér. svazku - oprava se provádí podle přidružených předpisů k předpisu SŽDC (ČD) T115, pokud není popsána, pak podle technických podmínek výrobku</t>
  </si>
  <si>
    <t>10</t>
  </si>
  <si>
    <t>7593333060</t>
  </si>
  <si>
    <t>Oprava relé kombinovaného SKŠ1, SKPŠ</t>
  </si>
  <si>
    <t>-936416192</t>
  </si>
  <si>
    <t>Oprava relé kombinovaného SKŠ1, SKPŠ - oprava se provádí podle přidružených předpisů k předpisu SŽDC (ČD) T115, pokud není popsána, pak podle technických podmínek výrobku</t>
  </si>
  <si>
    <t>11</t>
  </si>
  <si>
    <t>7593333065</t>
  </si>
  <si>
    <t>Oprava relé kombinovaného SKPR2</t>
  </si>
  <si>
    <t>30482087</t>
  </si>
  <si>
    <t>Oprava relé kombinovaného SKPR2 - oprava se provádí podle přidružených předpisů k předpisu SŽDC (ČD) T115, pokud není popsána, pak podle technických podmínek výrobku</t>
  </si>
  <si>
    <t>7593333070</t>
  </si>
  <si>
    <t>Oprava relé kombinovaného SKPR3</t>
  </si>
  <si>
    <t>-1662471759</t>
  </si>
  <si>
    <t>Oprava relé kombinovaného SKPR3 - oprava se provádí podle přidružených předpisů k předpisu SŽDC (ČD) T115, pokud není popsána, pak podle technických podmínek výrobku</t>
  </si>
  <si>
    <t>13</t>
  </si>
  <si>
    <t>7593333075</t>
  </si>
  <si>
    <t>Oprava relé kombinovaného KMŠ-450, KMŠ-3000 RUS</t>
  </si>
  <si>
    <t>989817841</t>
  </si>
  <si>
    <t>Oprava relé kombinovaného KMŠ-450, KMŠ-3000 RUS - oprava se provádí podle přidružených předpisů k předpisu SŽDC (ČD) T115, pokud není popsána, pak podle technických podmínek výrobku</t>
  </si>
  <si>
    <t>14</t>
  </si>
  <si>
    <t>7593333090</t>
  </si>
  <si>
    <t>Oprava relé neutrálního NR1-2, NR1-40, NR1-400, NR1-1000, NR1-500/200</t>
  </si>
  <si>
    <t>-1157570600</t>
  </si>
  <si>
    <t>Oprava relé neutrálního NR1-2, NR1-40, NR1-400, NR1-1000, NR1-500/200 - oprava se provádí podle přidružených předpisů k předpisu SŽDC (ČD) T115, pokud není popsána, pak podle technických podmínek výrobku</t>
  </si>
  <si>
    <t>15</t>
  </si>
  <si>
    <t>7593333095</t>
  </si>
  <si>
    <t>Oprava relé neutrálního NR2-2, NR2-40, NR2-60/1000, NR2-60/450, NR2-900, NR2-1000</t>
  </si>
  <si>
    <t>1888358347</t>
  </si>
  <si>
    <t>Oprava relé neutrálního NR2-2, NR2-40, NR2-60/1000, NR2-60/450, NR2-900, NR2-1000 - oprava se provádí podle přidružených předpisů k předpisu SŽDC (ČD) T115, pokud není popsána, pak podle technických podmínek výrobku</t>
  </si>
  <si>
    <t>16</t>
  </si>
  <si>
    <t>7593333097</t>
  </si>
  <si>
    <t>Oprava relé neutrálního NR3</t>
  </si>
  <si>
    <t>-1938031450</t>
  </si>
  <si>
    <t>Oprava relé neutrálního NR3 - oprava se provádí podle přidružených předpisů k předpisu SŽDC (ČD) T115, pokud není popsána, pak podle technických podmínek výrobku</t>
  </si>
  <si>
    <t>17</t>
  </si>
  <si>
    <t>7593333100</t>
  </si>
  <si>
    <t>Oprava relé neutrálního NRVU 2-450/1</t>
  </si>
  <si>
    <t>682455677</t>
  </si>
  <si>
    <t>Oprava relé neutrálního NRVU 2-450/1 - oprava se provádí podle přidružených předpisů k předpisu SŽDC (ČD) T115, pokud není popsána, pak podle technických podmínek výrobku</t>
  </si>
  <si>
    <t>18</t>
  </si>
  <si>
    <t>7593333105</t>
  </si>
  <si>
    <t>Oprava relé neutrálního NPR1, NPR2, NPR4</t>
  </si>
  <si>
    <t>1926497696</t>
  </si>
  <si>
    <t>Oprava relé neutrálního NPR1, NPR2, NPR4 - oprava se provádí podle přidružených předpisů k předpisu SŽDC (ČD) T115, pokud není popsána, pak podle technických podmínek výrobku</t>
  </si>
  <si>
    <t>19</t>
  </si>
  <si>
    <t>7593333107</t>
  </si>
  <si>
    <t>Oprava relé neutrálního NTR1-750, NTR5-1000</t>
  </si>
  <si>
    <t>-628320192</t>
  </si>
  <si>
    <t>Oprava relé neutrálního NTR1-750, NTR5-1000 - oprava se provádí podle přidružených předpisů k předpisu SŽDC (ČD) T115, pokud není popsána, pak podle technických podmínek výrobku</t>
  </si>
  <si>
    <t>20</t>
  </si>
  <si>
    <t>7593333110</t>
  </si>
  <si>
    <t>Oprava relé neutrálního NVR-250, NVR-1000, KNR5 s usměrňovačem</t>
  </si>
  <si>
    <t>-2146588378</t>
  </si>
  <si>
    <t>Oprava relé neutrálního NVR-250, NVR-1000, KNR5 s usměrňovačem - oprava se provádí podle přidružených předpisů k předpisu SŽDC (ČD) T115, pokud není popsána, pak podle technických podmínek výrobku</t>
  </si>
  <si>
    <t>7593333120</t>
  </si>
  <si>
    <t>Oprava relé malorozměrového NMŠ(M)1</t>
  </si>
  <si>
    <t>807578722</t>
  </si>
  <si>
    <t>Oprava relé malorozměrového NMŠ(M)1 - oprava se provádí podle přidružených předpisů k předpisu SŽDC (ČD) T115, pokud není popsána, pak podle technických podmínek výrobku</t>
  </si>
  <si>
    <t>22</t>
  </si>
  <si>
    <t>7593333121</t>
  </si>
  <si>
    <t>Oprava relé malorozměrového NMŠ(M)1 včetně výměny táhla</t>
  </si>
  <si>
    <t>181623782</t>
  </si>
  <si>
    <t>Oprava relé malorozměrového NMŠ(M)1 včetně výměny táhla - oprava se provádí podle přidružených předpisů k předpisu SŽDC (ČD) T115, pokud není popsána, pak podle technických podmínek výrobku</t>
  </si>
  <si>
    <t>23</t>
  </si>
  <si>
    <t>7593333122</t>
  </si>
  <si>
    <t>Oprava relé malorozměrového NMŠ(M)1 včetně výměny kontaktového svazku</t>
  </si>
  <si>
    <t>847182018</t>
  </si>
  <si>
    <t>Oprava relé malorozměrového NMŠ(M)1 včetně výměny kontaktového svazku - oprava se provádí podle přidružených předpisů k předpisu SŽDC (ČD) T115, pokud není popsána, pak podle technických podmínek výrobku</t>
  </si>
  <si>
    <t>24</t>
  </si>
  <si>
    <t>7593333123</t>
  </si>
  <si>
    <t>Oprava relé malorozměrového NMŠ(M)1 včetně výměny krytu</t>
  </si>
  <si>
    <t>-432070286</t>
  </si>
  <si>
    <t>Oprava relé malorozměrového NMŠ(M)1 včetně výměny krytu - oprava se provádí podle přidružených předpisů k předpisu SŽDC (ČD) T115, pokud není popsána, pak podle technických podmínek výrobku</t>
  </si>
  <si>
    <t>25</t>
  </si>
  <si>
    <t>7593333125</t>
  </si>
  <si>
    <t>Oprava relé malorozměrového NMŠ(M)2, OMŠ-74 RUS, OMŠ2-63 RUS, OMŠ2-60, AŠ2, ANŠ2, AŠ5, OMŠM-1 RUS</t>
  </si>
  <si>
    <t>294457297</t>
  </si>
  <si>
    <t>Oprava relé malorozměrového NMŠ(M)2, OMŠ-74 RUS, OMŠ2-63 RUS, OMŠ2-60, AŠ2, ANŠ2, AŠ5, OMŠM-1 RUS - oprava se provádí podle přidružených předpisů k předpisu SŽDC (ČD) T115, pokud není popsána, pak podle technických podmínek výrobku</t>
  </si>
  <si>
    <t>26</t>
  </si>
  <si>
    <t>7593333126</t>
  </si>
  <si>
    <t>Oprava relé malorozměrového NMŠ(M)2, OMŠ-74 RUS, OMŠ2-63 RUS, OMŠ2-60, včetně výměny táhla</t>
  </si>
  <si>
    <t>1967868010</t>
  </si>
  <si>
    <t>Oprava relé malorozměrového NMŠ(M)2, OMŠ-74 RUS, OMŠ2-63 RUS, OMŠ2-60, včetně výměny táhla - oprava se provádí podle přidružených předpisů k předpisu SŽDC (ČD) T115, pokud není popsána, pak podle technických podmínek výrobku</t>
  </si>
  <si>
    <t>27</t>
  </si>
  <si>
    <t>7593333127</t>
  </si>
  <si>
    <t>Oprava relé malorozměrového NMŠ(M)2, OMŠ-74 RUS, OMŠ2-63 RUS, OMŠ2-60, včetně výměny kontaktového svazku</t>
  </si>
  <si>
    <t>123180392</t>
  </si>
  <si>
    <t>Oprava relé malorozměrového NMŠ(M)2, OMŠ-74 RUS, OMŠ2-63 RUS, OMŠ2-60, včetně výměny kontaktového svazku - oprava se provádí podle přidružených předpisů k předpisu SŽDC (ČD) T115, pokud není popsána, pak podle technických podmínek výrobku</t>
  </si>
  <si>
    <t>28</t>
  </si>
  <si>
    <t>7593333128</t>
  </si>
  <si>
    <t>Oprava relé malorozměrového NMŠ(M)2, OMŠ-74 RUS, OMŠ2-63 RUS, OMŠ2-60, včetně výměny krytu</t>
  </si>
  <si>
    <t>1770090787</t>
  </si>
  <si>
    <t>Oprava relé malorozměrového NMŠ(M)2, OMŠ-74 RUS, OMŠ2-63 RUS, OMŠ2-60, včetně výměny krytu - oprava se provádí podle přidružených předpisů k předpisu SŽDC (ČD) T115, pokud není popsána, pak podle technických podmínek výrobku</t>
  </si>
  <si>
    <t>29</t>
  </si>
  <si>
    <t>7593333130</t>
  </si>
  <si>
    <t>Oprava relé malorozměrového SMŠ2</t>
  </si>
  <si>
    <t>1749642662</t>
  </si>
  <si>
    <t>Oprava relé malorozměrového SMŠ2 - oprava se provádí podle přidružených předpisů k předpisu SŽDC (ČD) T115, pokud není popsána, pak podle technických podmínek výrobku</t>
  </si>
  <si>
    <t>30</t>
  </si>
  <si>
    <t>7593333131</t>
  </si>
  <si>
    <t>Oprava relé malorozměrového SMŠ2 včetně výměny táhla</t>
  </si>
  <si>
    <t>1651338272</t>
  </si>
  <si>
    <t>Oprava relé malorozměrového SMŠ2 včetně výměny táhla - oprava se provádí podle přidružených předpisů k předpisu SŽDC (ČD) T115, pokud není popsána, pak podle technických podmínek výrobku</t>
  </si>
  <si>
    <t>31</t>
  </si>
  <si>
    <t>7593333132</t>
  </si>
  <si>
    <t>Oprava relé malorozměrového SMŠ2 včetně výměny kontaktového svazku</t>
  </si>
  <si>
    <t>-764879779</t>
  </si>
  <si>
    <t>Oprava relé malorozměrového SMŠ2 včetně výměny kontaktového svazku - oprava se provádí podle přidružených předpisů k předpisu SŽDC (ČD) T115, pokud není popsána, pak podle technických podmínek výrobku</t>
  </si>
  <si>
    <t>32</t>
  </si>
  <si>
    <t>7593333133</t>
  </si>
  <si>
    <t>Oprava relé malorozměrového SMŠ2 včetně výměny krytu</t>
  </si>
  <si>
    <t>1854907914</t>
  </si>
  <si>
    <t>Oprava relé malorozměrového SMŠ2 včetně výměny krytu - oprava se provádí podle přidružených předpisů k předpisu SŽDC (ČD) T115, pokud není popsána, pak podle technických podmínek výrobku</t>
  </si>
  <si>
    <t>33</t>
  </si>
  <si>
    <t>7593333135</t>
  </si>
  <si>
    <t>Oprava relé malorozměrového NMŠ2G, NMVŠ2, ANVŠ2</t>
  </si>
  <si>
    <t>1966013501</t>
  </si>
  <si>
    <t>Oprava relé malorozměrového NMŠ2G, NMVŠ2, ANVŠ2 - oprava se provádí podle přidružených předpisů k předpisu SŽDC (ČD) T115, pokud není popsána, pak podle technických podmínek výrobku</t>
  </si>
  <si>
    <t>34</t>
  </si>
  <si>
    <t>7593333136</t>
  </si>
  <si>
    <t>Oprava relé malorozměrového NMŠ2G, NMVŠ2, včetně výměny táhla</t>
  </si>
  <si>
    <t>1813042375</t>
  </si>
  <si>
    <t>Oprava relé malorozměrového NMŠ2G, NMVŠ2, včetně výměny táhla - oprava se provádí podle přidružených předpisů k předpisu SŽDC (ČD) T115, pokud není popsána, pak podle technických podmínek výrobku</t>
  </si>
  <si>
    <t>35</t>
  </si>
  <si>
    <t>7593333137</t>
  </si>
  <si>
    <t>Oprava relé malorozměrového NMŠ2G, NMVŠ2, včetně výměny kontaktového svazku</t>
  </si>
  <si>
    <t>-523480556</t>
  </si>
  <si>
    <t>Oprava relé malorozměrového NMŠ2G, NMVŠ2, včetně výměny kontaktového svazku - oprava se provádí podle přidružených předpisů k předpisu SŽDC (ČD) T115, pokud není popsána, pak podle technických podmínek výrobku</t>
  </si>
  <si>
    <t>36</t>
  </si>
  <si>
    <t>7593333138</t>
  </si>
  <si>
    <t>Oprava relé malorozměrového NMŠ2G, NMVŠ2, včetně výměny krytu</t>
  </si>
  <si>
    <t>307080322</t>
  </si>
  <si>
    <t>Oprava relé malorozměrového NMŠ2G, NMVŠ2, včetně výměny krytu - oprava se provádí podle přidružených předpisů k předpisu SŽDC (ČD) T115, pokud není popsána, pak podle technických podmínek výrobku</t>
  </si>
  <si>
    <t>37</t>
  </si>
  <si>
    <t>7593333140</t>
  </si>
  <si>
    <t>Oprava relé malorozměrového NMŠ4</t>
  </si>
  <si>
    <t>599389047</t>
  </si>
  <si>
    <t>Oprava relé malorozměrového NMŠ4 - oprava se provádí podle přidružených předpisů k předpisu SŽDC (ČD) T115, pokud není popsána, pak podle technických podmínek výrobku</t>
  </si>
  <si>
    <t>38</t>
  </si>
  <si>
    <t>7593333141</t>
  </si>
  <si>
    <t>Oprava relé malorozměrového NMŠ4 včetně výměny táhla</t>
  </si>
  <si>
    <t>-1182636736</t>
  </si>
  <si>
    <t>Oprava relé malorozměrového NMŠ4 včetně výměny táhla - oprava se provádí podle přidružených předpisů k předpisu SŽDC (ČD) T115, pokud není popsána, pak podle technických podmínek výrobku</t>
  </si>
  <si>
    <t>39</t>
  </si>
  <si>
    <t>7593333142</t>
  </si>
  <si>
    <t>Oprava relé malorozměrového NMŠ4 včetně výměny kontaktového svazku</t>
  </si>
  <si>
    <t>1709579911</t>
  </si>
  <si>
    <t>Oprava relé malorozměrového NMŠ4 včetně výměny kontaktového svazku - oprava se provádí podle přidružených předpisů k předpisu SŽDC (ČD) T115, pokud není popsána, pak podle technických podmínek výrobku</t>
  </si>
  <si>
    <t>40</t>
  </si>
  <si>
    <t>7593333143</t>
  </si>
  <si>
    <t>Oprava relé malorozměrového NMŠ4 včetně výměny krytu</t>
  </si>
  <si>
    <t>1554862452</t>
  </si>
  <si>
    <t>Oprava relé malorozměrového NMŠ4 včetně výměny krytu - oprava se provádí podle přidružených předpisů k předpisu SŽDC (ČD) T115, pokud není popsána, pak podle technických podmínek výrobku</t>
  </si>
  <si>
    <t>41</t>
  </si>
  <si>
    <t>7593333145</t>
  </si>
  <si>
    <t>Oprava relé malorozměrového NMPŠ</t>
  </si>
  <si>
    <t>377890592</t>
  </si>
  <si>
    <t>Oprava relé malorozměrového NMPŠ - oprava se provádí podle přidružených předpisů k předpisu SŽDC (ČD) T115, pokud není popsána, pak podle technických podmínek výrobku</t>
  </si>
  <si>
    <t>42</t>
  </si>
  <si>
    <t>7593333146</t>
  </si>
  <si>
    <t>Oprava relé malorozměrového NMPŠ včetně výměny táhla</t>
  </si>
  <si>
    <t>1890710558</t>
  </si>
  <si>
    <t>Oprava relé malorozměrového NMPŠ včetně výměny táhla - oprava se provádí podle přidružených předpisů k předpisu SŽDC (ČD) T115, pokud není popsána, pak podle technických podmínek výrobku</t>
  </si>
  <si>
    <t>43</t>
  </si>
  <si>
    <t>7593333147</t>
  </si>
  <si>
    <t>Oprava relé malorozměrového NMPŠ včetně výměny kontaktového svazku</t>
  </si>
  <si>
    <t>-1745966566</t>
  </si>
  <si>
    <t>Oprava relé malorozměrového NMPŠ včetně výměny kontaktového svazku - oprava se provádí podle přidružených předpisů k předpisu SŽDC (ČD) T115, pokud není popsána, pak podle technických podmínek výrobku</t>
  </si>
  <si>
    <t>44</t>
  </si>
  <si>
    <t>7593333148</t>
  </si>
  <si>
    <t>Oprava relé malorozměrového NMPŠ včetně výměny krytu</t>
  </si>
  <si>
    <t>-403769373</t>
  </si>
  <si>
    <t>Oprava relé malorozměrového NMPŠ včetně výměny krytu - oprava se provádí podle přidružených předpisů k předpisu SŽDC (ČD) T115, pokud není popsána, pak podle technických podmínek výrobku</t>
  </si>
  <si>
    <t>45</t>
  </si>
  <si>
    <t>7593333150</t>
  </si>
  <si>
    <t>Oprava relé malorozměrového NMŠT</t>
  </si>
  <si>
    <t>1116980056</t>
  </si>
  <si>
    <t>Oprava relé malorozměrového NMŠT - oprava se provádí podle přidružených předpisů k předpisu SŽDC (ČD) T115, pokud není popsána, pak podle technických podmínek výrobku</t>
  </si>
  <si>
    <t>46</t>
  </si>
  <si>
    <t>7593333151</t>
  </si>
  <si>
    <t>Oprava relé malorozměrového NMŠT včetně výměny termodoteku</t>
  </si>
  <si>
    <t>-78962955</t>
  </si>
  <si>
    <t>Oprava relé malorozměrového NMŠT včetně výměny termodoteku - oprava se provádí podle přidružených předpisů k předpisu SŽDC (ČD) T115, pokud není popsána, pak podle technických podmínek výrobku</t>
  </si>
  <si>
    <t>47</t>
  </si>
  <si>
    <t>7593333152</t>
  </si>
  <si>
    <t>Oprava relé malorozměrového NMŠT včetně výměny krytu</t>
  </si>
  <si>
    <t>-1144327573</t>
  </si>
  <si>
    <t>Oprava relé malorozměrového NMŠT včetně výměny krytu - oprava se provádí podle přidružených předpisů k předpisu SŽDC (ČD) T115, pokud není popsána, pak podle technických podmínek výrobku</t>
  </si>
  <si>
    <t>48</t>
  </si>
  <si>
    <t>7593333155</t>
  </si>
  <si>
    <t>Oprava relé malorozměrového TN, TT</t>
  </si>
  <si>
    <t>-1305832433</t>
  </si>
  <si>
    <t>Oprava relé malorozměrového TN, TT - oprava se provádí podle přidružených předpisů k předpisu SŽDC (ČD) T115, pokud není popsána, pak podle technických podmínek výrobku</t>
  </si>
  <si>
    <t>49</t>
  </si>
  <si>
    <t>7593333156</t>
  </si>
  <si>
    <t>Oprava relé malorozměrového TN, TT repase</t>
  </si>
  <si>
    <t>-1954780845</t>
  </si>
  <si>
    <t>Oprava relé malorozměrového TN, TT repase - oprava se provádí podle přidružených předpisů k předpisu SŽDC (ČD) T115, pokud není popsána, pak podle technických podmínek výrobku</t>
  </si>
  <si>
    <t>50</t>
  </si>
  <si>
    <t>7593333160</t>
  </si>
  <si>
    <t>Oprava relé velkozástrčkového NPŠ1-150, NPŠ4-1000/200</t>
  </si>
  <si>
    <t>-1404686548</t>
  </si>
  <si>
    <t>Oprava relé velkozástrčkového NPŠ1-150, NPŠ4-1000/200 - oprava se provádí podle přidružených předpisů k předpisu SŽDC (ČD) T115, pokud není popsána, pak podle technických podmínek výrobku</t>
  </si>
  <si>
    <t>51</t>
  </si>
  <si>
    <t>7593333170</t>
  </si>
  <si>
    <t>Oprava relé transmisního TR3B, TR2000, TAZ</t>
  </si>
  <si>
    <t>621947772</t>
  </si>
  <si>
    <t>Oprava relé transmisního TR3B, TR2000, TAZ - oprava se provádí podle přidružených předpisů k předpisu SŽDC (ČD) T115, pokud není popsána, pak podle technických podmínek výrobku</t>
  </si>
  <si>
    <t>52</t>
  </si>
  <si>
    <t>7593333180</t>
  </si>
  <si>
    <t>Oprava relé tepelného MTR2</t>
  </si>
  <si>
    <t>-905368019</t>
  </si>
  <si>
    <t>Oprava relé tepelného MTR2 - oprava se provádí podle přidružených předpisů k předpisu SŽDC (ČD) T115, pokud není popsána, pak podle technických podmínek výrobku</t>
  </si>
  <si>
    <t>53</t>
  </si>
  <si>
    <t>7593333185</t>
  </si>
  <si>
    <t>Oprava relé tepelného TMŠ2</t>
  </si>
  <si>
    <t>1834002963</t>
  </si>
  <si>
    <t>Oprava relé tepelného TMŠ2 - oprava se provádí podle přidružených předpisů k předpisu SŽDC (ČD) T115, pokud není popsána, pak podle technických podmínek výrobku</t>
  </si>
  <si>
    <t>54</t>
  </si>
  <si>
    <t>7593333190</t>
  </si>
  <si>
    <t>Oprava časového souboru TM-10, TU-60, RTS-61, TK-11</t>
  </si>
  <si>
    <t>-1618378524</t>
  </si>
  <si>
    <t>Oprava časového souboru TM-10, TU-60, RTS-61, TK-11 - oprava se provádí podle přidružených předpisů k předpisu SŽDC (ČD) T115, pokud není popsána, pak podle technických podmínek výrobku</t>
  </si>
  <si>
    <t>55</t>
  </si>
  <si>
    <t>7593333220</t>
  </si>
  <si>
    <t>Oprava relé UKDR1, KDRŠ</t>
  </si>
  <si>
    <t>-2002238268</t>
  </si>
  <si>
    <t>Oprava relé UKDR1, KDRŠ - oprava se provádí podle přidružených předpisů k předpisu SŽDC (ČD) T115, pokud není popsána, pak podle technických podmínek výrobku</t>
  </si>
  <si>
    <t>56</t>
  </si>
  <si>
    <t>7593333230</t>
  </si>
  <si>
    <t>Oprava relé KA1, RK 71 462, RK 71 931A(B)</t>
  </si>
  <si>
    <t>174861164</t>
  </si>
  <si>
    <t>Oprava relé KA1, RK 71 462, RK 71 931A(B) - oprava se provádí podle přidružených předpisů k předpisu SŽDC (ČD) T115, pokud není popsána, pak podle technických podmínek výrobku</t>
  </si>
  <si>
    <t>57</t>
  </si>
  <si>
    <t>7593333235</t>
  </si>
  <si>
    <t>Oprava relé KA2</t>
  </si>
  <si>
    <t>-2091532829</t>
  </si>
  <si>
    <t>Oprava relé KA2 - oprava se provádí podle přidružených předpisů k předpisu SŽDC (ČD) T115, pokud není popsána, pak podle technických podmínek výrobku</t>
  </si>
  <si>
    <t>58</t>
  </si>
  <si>
    <t>7593333240</t>
  </si>
  <si>
    <t>Oprava relé TAZ-1, TAZ-1A, TAZ-2</t>
  </si>
  <si>
    <t>-406459581</t>
  </si>
  <si>
    <t>Oprava relé TAZ-1, TAZ-1A, TAZ-2 - oprava se provádí podle přidružených předpisů k předpisu SŽDC (ČD) T115, pokud není popsána, pak podle technických podmínek výrobku</t>
  </si>
  <si>
    <t>59</t>
  </si>
  <si>
    <t>7593333241</t>
  </si>
  <si>
    <t>Oprava relé TAZ-1, TAZ-1A, TAZ-2 včetně výměny kontaktového svazku</t>
  </si>
  <si>
    <t>969060087</t>
  </si>
  <si>
    <t>Oprava relé TAZ-1, TAZ-1A, TAZ-2 včetně výměny kontaktového svazku - oprava se provádí podle přidružených předpisů k předpisu SŽDC (ČD) T115, pokud není popsána, pak podle technických podmínek výrobku</t>
  </si>
  <si>
    <t>60</t>
  </si>
  <si>
    <t>7593333242</t>
  </si>
  <si>
    <t>Oprava relé TAZ-1, TAZ-1A, TAZ-2 včetně výměny krytu</t>
  </si>
  <si>
    <t>700417604</t>
  </si>
  <si>
    <t>Oprava relé TAZ-1, TAZ-1A, TAZ-2 včetně výměny krytu - oprava se provádí podle přidružených předpisů k předpisu SŽDC (ČD) T115, pokud není popsána, pak podle technických podmínek výrobku</t>
  </si>
  <si>
    <t>61</t>
  </si>
  <si>
    <t>7593333254</t>
  </si>
  <si>
    <t>Oprava relé NVŠ1-800</t>
  </si>
  <si>
    <t>-1184646274</t>
  </si>
  <si>
    <t>Oprava relé NVŠ1-800 - oprava se provádí podle přidružených předpisů k předpisu SŽDC (ČD) T115, pokud není popsána, pak podle technických podmínek výrobku</t>
  </si>
  <si>
    <t>62</t>
  </si>
  <si>
    <t>7593333275</t>
  </si>
  <si>
    <t>Oprava kodéru SMMS 1</t>
  </si>
  <si>
    <t>-1077030171</t>
  </si>
  <si>
    <t>Oprava kodéru SMMS 1 - oprava se provádí podle přidružených předpisů k předpisu SŽDC (ČD) T115, pokud není popsána, pak podle technických podmínek výrobku</t>
  </si>
  <si>
    <t>63</t>
  </si>
  <si>
    <t>7593333295</t>
  </si>
  <si>
    <t>Oprava kodéru MK1, MK2, MK3, UMK-1</t>
  </si>
  <si>
    <t>355794109</t>
  </si>
  <si>
    <t>Oprava kodéru MK1, MK2, MK3, UMK-1 - oprava se provádí podle přidružených předpisů k předpisu SŽDC (ČD) T115, pokud není popsána, pak podle technických podmínek výrobku</t>
  </si>
  <si>
    <t>64</t>
  </si>
  <si>
    <t>7593333320</t>
  </si>
  <si>
    <t>Oprava relé indukčního DSŠ</t>
  </si>
  <si>
    <t>-1051004451</t>
  </si>
  <si>
    <t>Oprava relé indukčního DSŠ - oprava se provádí podle přidružených předpisů k předpisu SŽDC (ČD) T115, pokud není popsána, pak podle technických podmínek výrobku</t>
  </si>
  <si>
    <t>65</t>
  </si>
  <si>
    <t>7593333321</t>
  </si>
  <si>
    <t>Oprava relé indukčního DSŠ včetně výměny výseče</t>
  </si>
  <si>
    <t>2051825039</t>
  </si>
  <si>
    <t>Oprava relé indukčního DSŠ včetně výměny výseče - oprava se provádí podle přidružených předpisů k předpisu SŽDC (ČD) T115, pokud není popsána, pak podle technických podmínek výrobku</t>
  </si>
  <si>
    <t>66</t>
  </si>
  <si>
    <t>7593333322</t>
  </si>
  <si>
    <t>Oprava relé indukčního DSŠ včetně výměny cívky</t>
  </si>
  <si>
    <t>1712877189</t>
  </si>
  <si>
    <t>Oprava relé indukčního DSŠ včetně výměny cívky - oprava se provádí podle přidružených předpisů k předpisu SŽDC (ČD) T115, pokud není popsána, pak podle technických podmínek výrobku</t>
  </si>
  <si>
    <t>67</t>
  </si>
  <si>
    <t>7593333323</t>
  </si>
  <si>
    <t>Oprava relé indukčního DSŠ včetně výměny krytu</t>
  </si>
  <si>
    <t>966764754</t>
  </si>
  <si>
    <t>Oprava relé indukčního DSŠ včetně výměny krytu - oprava se provádí podle přidružených předpisů k předpisu SŽDC (ČD) T115, pokud není popsána, pak podle technických podmínek výrobku</t>
  </si>
  <si>
    <t>68</t>
  </si>
  <si>
    <t>7593333324</t>
  </si>
  <si>
    <t>Oprava relé indukčního DSŠ včetně výměny osového šroubu</t>
  </si>
  <si>
    <t>1889183529</t>
  </si>
  <si>
    <t>Oprava relé indukčního DSŠ včetně výměny osového šroubu - oprava se provádí podle přidružených předpisů k předpisu SŽDC (ČD) T115, pokud není popsána, pak podle technických podmínek výrobku</t>
  </si>
  <si>
    <t>69</t>
  </si>
  <si>
    <t>7593333330</t>
  </si>
  <si>
    <t>Oprava souboru KO FID2, FID3</t>
  </si>
  <si>
    <t>-1295377972</t>
  </si>
  <si>
    <t>Oprava souboru KO FID2, FID3 - oprava se provádí podle přidružených předpisů k předpisu SŽDC (ČD) T115; pokud není popsána, pak podle technických podmínek výrobku</t>
  </si>
  <si>
    <t>70</t>
  </si>
  <si>
    <t>7593333335</t>
  </si>
  <si>
    <t>Oprava souboru KO KAV 2, KAV 3</t>
  </si>
  <si>
    <t>2145137992</t>
  </si>
  <si>
    <t>Oprava souboru KO KAV 2, KAV 3 - oprava se provádí podle přidružených předpisů k předpisu SŽDC (ČD) T115; pokud není popsána, pak podle technických podmínek výrobku</t>
  </si>
  <si>
    <t>71</t>
  </si>
  <si>
    <t>7593333380</t>
  </si>
  <si>
    <t>Oprava relé střídavého OR1-80, AR1-2,65, UNR-3</t>
  </si>
  <si>
    <t>110253639</t>
  </si>
  <si>
    <t>Oprava relé střídavého OR1-80, AR1-2,65, UNR-3 - oprava se provádí podle přidružených předpisů k předpisu SŽDC (ČD) T115, pokud není popsána, pak podle technických podmínek výrobku</t>
  </si>
  <si>
    <t>72</t>
  </si>
  <si>
    <t>7593333521</t>
  </si>
  <si>
    <t>Oprava reléové jednotky VÚD 1K1K až 2K2K</t>
  </si>
  <si>
    <t>-2088824683</t>
  </si>
  <si>
    <t>Oprava reléové jednotky VÚD 1K1K až 2K2K - oprava se provádí podle přidružených předpisů k předpisu SŽDC (ČD) T115; pokud není popsána, pak podle technických podmínek výrobku</t>
  </si>
  <si>
    <t>73</t>
  </si>
  <si>
    <t>7593333522</t>
  </si>
  <si>
    <t>Oprava reléové sady BV1, BV3</t>
  </si>
  <si>
    <t>1033598135</t>
  </si>
  <si>
    <t>Oprava reléové sady BV1, BV3 - oprava se provádí podle přidružených předpisů k předpisu SŽDC (ČD) T115, pokud není popsána, pak podle technických podmínek výrobku</t>
  </si>
  <si>
    <t>74</t>
  </si>
  <si>
    <t>7593333531</t>
  </si>
  <si>
    <t>Oprava reléové sady BV4, BV5, BV11, BV12</t>
  </si>
  <si>
    <t>-648633534</t>
  </si>
  <si>
    <t>Oprava reléové sady BV4, BV5, BV11, BV12 - oprava se provádí podle přidružených předpisů k předpisu SŽDC (ČD) T115, pokud není popsána, pak podle technických podmínek výrobku</t>
  </si>
  <si>
    <t>75</t>
  </si>
  <si>
    <t>7593333533</t>
  </si>
  <si>
    <t>Oprava reléové sady BV6</t>
  </si>
  <si>
    <t>-614310057</t>
  </si>
  <si>
    <t>Oprava reléové sady BV6 - oprava se provádí podle přidružených předpisů k předpisu SŽDC (ČD) T115, pokud není popsána, pak podle technických podmínek výrobku</t>
  </si>
  <si>
    <t>76</t>
  </si>
  <si>
    <t>7593333535</t>
  </si>
  <si>
    <t>Oprava reléové sady BV8</t>
  </si>
  <si>
    <t>-1524568816</t>
  </si>
  <si>
    <t>Oprava reléové sady BV8 - oprava se provádí podle přidružených předpisů k předpisu SŽDC (ČD) T115, pokud není popsána, pak podle technických podmínek výrobku</t>
  </si>
  <si>
    <t>77</t>
  </si>
  <si>
    <t>7593333537</t>
  </si>
  <si>
    <t>Oprava reléové sady CV1</t>
  </si>
  <si>
    <t>790273116</t>
  </si>
  <si>
    <t>Oprava reléové sady CV1 - oprava se provádí podle přidružených předpisů k předpisu SŽDC (ČD) T115, pokud není popsána, pak podle technických podmínek výrobku</t>
  </si>
  <si>
    <t>78</t>
  </si>
  <si>
    <t>7593333539</t>
  </si>
  <si>
    <t>Oprava reléové sady CV2</t>
  </si>
  <si>
    <t>1222948300</t>
  </si>
  <si>
    <t>Oprava reléové sady CV2 - oprava se provádí podle přidružených předpisů k předpisu SŽDC (ČD) T115, pokud není popsána, pak podle technických podmínek výrobku</t>
  </si>
  <si>
    <t>79</t>
  </si>
  <si>
    <t>7593333541</t>
  </si>
  <si>
    <t>Oprava reléové sady CV3</t>
  </si>
  <si>
    <t>-425843865</t>
  </si>
  <si>
    <t>Oprava reléové sady CV3 - oprava se provádí podle přidružených předpisů k předpisu SŽDC (ČD) T115, pokud není popsána, pak podle technických podmínek výrobku</t>
  </si>
  <si>
    <t>80</t>
  </si>
  <si>
    <t>7593333545</t>
  </si>
  <si>
    <t>Oprava reléové sady CV4</t>
  </si>
  <si>
    <t>1047086151</t>
  </si>
  <si>
    <t>Oprava reléové sady CV4 - oprava se provádí podle přidružených předpisů k předpisu SŽDC (ČD) T115, pokud není popsána, pak podle technických podmínek výrobku</t>
  </si>
  <si>
    <t>81</t>
  </si>
  <si>
    <t>7593333547</t>
  </si>
  <si>
    <t>Oprava reléové sady A</t>
  </si>
  <si>
    <t>1250048679</t>
  </si>
  <si>
    <t>Oprava reléové sady A - oprava se provádí podle přidružených předpisů k předpisu SŽDC (ČD) T115, pokud není popsána, pak podle technických podmínek výrobku</t>
  </si>
  <si>
    <t>82</t>
  </si>
  <si>
    <t>7593333549</t>
  </si>
  <si>
    <t>Oprava reléové sady B</t>
  </si>
  <si>
    <t>-1859490043</t>
  </si>
  <si>
    <t>Oprava reléové sady B - oprava se provádí podle přidružených předpisů k předpisu SŽDC (ČD) T115, pokud není popsána, pak podle technických podmínek výrobku</t>
  </si>
  <si>
    <t>83</t>
  </si>
  <si>
    <t>7593333551</t>
  </si>
  <si>
    <t>Oprava reléové sady C</t>
  </si>
  <si>
    <t>-615199242</t>
  </si>
  <si>
    <t>Oprava reléové sady C - oprava se provádí podle přidružených předpisů k předpisu SŽDC (ČD) T115, pokud není popsána, pak podle technických podmínek výrobku</t>
  </si>
  <si>
    <t>84</t>
  </si>
  <si>
    <t>7593333553</t>
  </si>
  <si>
    <t>Oprava reléové sady D</t>
  </si>
  <si>
    <t>-221327013</t>
  </si>
  <si>
    <t>Oprava reléové sady D - oprava se provádí podle přidružených předpisů k předpisu SŽDC (ČD) T115, pokud není popsána, pak podle technických podmínek výrobku</t>
  </si>
  <si>
    <t>85</t>
  </si>
  <si>
    <t>7593333555</t>
  </si>
  <si>
    <t>Oprava reléové sady H</t>
  </si>
  <si>
    <t>-690334239</t>
  </si>
  <si>
    <t>Oprava reléové sady H - oprava se provádí podle přidružených předpisů k předpisu SŽDC (ČD) T115, pokud není popsána, pak podle technických podmínek výrobku</t>
  </si>
  <si>
    <t>86</t>
  </si>
  <si>
    <t>7593333556</t>
  </si>
  <si>
    <t>Oprava reléové sady J</t>
  </si>
  <si>
    <t>-1368391619</t>
  </si>
  <si>
    <t>Oprava reléové sady J - oprava se provádí podle přidružených předpisů k předpisu SŽDC (ČD) T115, pokud není popsána, pak podle technických podmínek výrobku</t>
  </si>
  <si>
    <t>87</t>
  </si>
  <si>
    <t>7593333557</t>
  </si>
  <si>
    <t>Oprava reléové sady K</t>
  </si>
  <si>
    <t>1958434124</t>
  </si>
  <si>
    <t>Oprava reléové sady K - oprava se provádí podle přidružených předpisů k předpisu SŽDC (ČD) T115, pokud není popsána, pak podle technických podmínek výrobku</t>
  </si>
  <si>
    <t>88</t>
  </si>
  <si>
    <t>7593333559</t>
  </si>
  <si>
    <t>Oprava reléové sady L</t>
  </si>
  <si>
    <t>1045079538</t>
  </si>
  <si>
    <t>Oprava reléové sady L - oprava se provádí podle přidružených předpisů k předpisu SŽDC (ČD) T115, pokud není popsána, pak podle technických podmínek výrobku</t>
  </si>
  <si>
    <t>89</t>
  </si>
  <si>
    <t>7593333561</t>
  </si>
  <si>
    <t>Oprava reléové sady M</t>
  </si>
  <si>
    <t>-955622345</t>
  </si>
  <si>
    <t>Oprava reléové sady M - oprava se provádí podle přidružených předpisů k předpisu SŽDC (ČD) T115, pokud není popsána, pak podle technických podmínek výrobku</t>
  </si>
  <si>
    <t>90</t>
  </si>
  <si>
    <t>7593333563</t>
  </si>
  <si>
    <t>Oprava reléové sady OB1</t>
  </si>
  <si>
    <t>-186053039</t>
  </si>
  <si>
    <t>Oprava reléové sady OB1 - oprava se provádí podle přidružených předpisů k předpisu SŽDC (ČD) T115, pokud není popsána, pak podle technických podmínek výrobku</t>
  </si>
  <si>
    <t>91</t>
  </si>
  <si>
    <t>7593333565</t>
  </si>
  <si>
    <t>Oprava reléové sady Q</t>
  </si>
  <si>
    <t>1053359976</t>
  </si>
  <si>
    <t>Oprava reléové sady Q - oprava se provádí podle přidružených předpisů k předpisu SŽDC (ČD) T115, pokud není popsána, pak podle technických podmínek výrobku</t>
  </si>
  <si>
    <t>92</t>
  </si>
  <si>
    <t>7593333567</t>
  </si>
  <si>
    <t>Oprava reléové sady R</t>
  </si>
  <si>
    <t>-1969642148</t>
  </si>
  <si>
    <t>Oprava reléové sady R - oprava se provádí podle přidružených předpisů k předpisu SŽDC (ČD) T115, pokud není popsána, pak podle technických podmínek výrobku</t>
  </si>
  <si>
    <t>93</t>
  </si>
  <si>
    <t>7593333568</t>
  </si>
  <si>
    <t>Oprava reléové sady S</t>
  </si>
  <si>
    <t>1889597213</t>
  </si>
  <si>
    <t>Oprava reléové sady S - oprava se provádí podle přidružených předpisů k předpisu SŽDC (ČD) T115, pokud není popsána, pak podle technických podmínek výrobku</t>
  </si>
  <si>
    <t>94</t>
  </si>
  <si>
    <t>7593333569</t>
  </si>
  <si>
    <t>Oprava reléové sady V, VT</t>
  </si>
  <si>
    <t>-1622338973</t>
  </si>
  <si>
    <t>Oprava reléové sady V, VT - oprava se provádí podle přidružených předpisů k předpisu SŽDC (ČD) T115, pokud není popsána, pak podle technických podmínek výrobku</t>
  </si>
  <si>
    <t>95</t>
  </si>
  <si>
    <t>7593333571</t>
  </si>
  <si>
    <t>Oprava reléové sady Vs</t>
  </si>
  <si>
    <t>1972669000</t>
  </si>
  <si>
    <t>Oprava reléové sady Vs - oprava se provádí podle přidružených předpisů k předpisu SŽDC (ČD) T115, pokud není popsána, pak podle technických podmínek výrobku</t>
  </si>
  <si>
    <t>96</t>
  </si>
  <si>
    <t>7593333572</t>
  </si>
  <si>
    <t>Oprava reléové sady Vs1</t>
  </si>
  <si>
    <t>-122017176</t>
  </si>
  <si>
    <t>Oprava reléové sady Vs1 - oprava se provádí podle přidružených předpisů k předpisu SŽDC (ČD) T115, pokud není popsána, pak podle technických podmínek výrobku</t>
  </si>
  <si>
    <t>97</t>
  </si>
  <si>
    <t>7593333573</t>
  </si>
  <si>
    <t>Oprava reléové sady VS-2</t>
  </si>
  <si>
    <t>1409680995</t>
  </si>
  <si>
    <t>Oprava reléové sady VS-2 - oprava se provádí podle přidružených předpisů k předpisu SŽDC (ČD) T115, pokud není popsána, pak podle technických podmínek výrobku</t>
  </si>
  <si>
    <t>98</t>
  </si>
  <si>
    <t>7593333574</t>
  </si>
  <si>
    <t>Oprava reléové sady VS-3</t>
  </si>
  <si>
    <t>571729446</t>
  </si>
  <si>
    <t>Oprava reléové sady VS-3 - oprava se provádí podle přidružených předpisů k předpisu SŽDC (ČD) T115, pokud není popsána, pak podle technických podmínek výrobku</t>
  </si>
  <si>
    <t>99</t>
  </si>
  <si>
    <t>7593333575</t>
  </si>
  <si>
    <t>Oprava reléové sady W</t>
  </si>
  <si>
    <t>1943265186</t>
  </si>
  <si>
    <t>Oprava reléové sady W - oprava se provádí podle přidružených předpisů k předpisu SŽDC (ČD) T115, pokud není popsána, pak podle technických podmínek výrobku</t>
  </si>
  <si>
    <t>100</t>
  </si>
  <si>
    <t>7593333576</t>
  </si>
  <si>
    <t>Oprava reléové sady ZR</t>
  </si>
  <si>
    <t>-1163528211</t>
  </si>
  <si>
    <t>Oprava reléové sady ZR - oprava se provádí podle přidružených předpisů k předpisu SŽDC (ČD) T115, pokud není popsána, pak podle technických podmínek výrobku</t>
  </si>
  <si>
    <t>101</t>
  </si>
  <si>
    <t>7593333570</t>
  </si>
  <si>
    <t>Úprava reléové sady V</t>
  </si>
  <si>
    <t>148624820</t>
  </si>
  <si>
    <t>Úprava reléové sady V - úprava se provádí dle Pokynu č. j. 870/97 - S14</t>
  </si>
  <si>
    <t>102</t>
  </si>
  <si>
    <t>7593333620</t>
  </si>
  <si>
    <t>Oprava anulačního souboru ASE 2, 3, 4</t>
  </si>
  <si>
    <t>-1887010274</t>
  </si>
  <si>
    <t>Oprava anulačního souboru ASE 2, 3, 4 - oprava se provádí podle přidruženého předpisu č. 4 k předpisu SŽDC (ČD) T115; pokud není popsána, pak podle technických podmínek výrobku</t>
  </si>
  <si>
    <t>103</t>
  </si>
  <si>
    <t>7593333625</t>
  </si>
  <si>
    <t>Oprava anulačního souboru ASE 5</t>
  </si>
  <si>
    <t>1334990125</t>
  </si>
  <si>
    <t>Oprava anulačního souboru ASE 5 - oprava se provádí podle přidruženého předpisu č. 4 k předpisu SŽDC (ČD) T115; pokud není popsána, pak podle technických podmínek výrobku</t>
  </si>
  <si>
    <t>104</t>
  </si>
  <si>
    <t>M</t>
  </si>
  <si>
    <t>7593330760</t>
  </si>
  <si>
    <t>Výměnné díly Šroub osový (HM0404071010000)</t>
  </si>
  <si>
    <t>-282597207</t>
  </si>
  <si>
    <t>105</t>
  </si>
  <si>
    <t>7593331130</t>
  </si>
  <si>
    <t>Výměnné díly Kryt relé NMŠ</t>
  </si>
  <si>
    <t>-1109790879</t>
  </si>
  <si>
    <t>106</t>
  </si>
  <si>
    <t>7593331140</t>
  </si>
  <si>
    <t>Výměnné díly Šroub stahovací relé NMŠ</t>
  </si>
  <si>
    <t>1666668174</t>
  </si>
  <si>
    <t>107</t>
  </si>
  <si>
    <t>7593331150</t>
  </si>
  <si>
    <t>Výměnné díly Deska základní relé NMŠ</t>
  </si>
  <si>
    <t>-1138099829</t>
  </si>
  <si>
    <t>108</t>
  </si>
  <si>
    <t>7593331160</t>
  </si>
  <si>
    <t>Výměnné díly Těsnění relé NMŠ</t>
  </si>
  <si>
    <t>-1676268221</t>
  </si>
  <si>
    <t>109</t>
  </si>
  <si>
    <t>7593331170</t>
  </si>
  <si>
    <t>Výměnné díly Štítek plastový relé NMŠ</t>
  </si>
  <si>
    <t>1027584377</t>
  </si>
  <si>
    <t>110</t>
  </si>
  <si>
    <t>7593331180</t>
  </si>
  <si>
    <t>Výměnné díly Matice plombovací relé NMŠ</t>
  </si>
  <si>
    <t>-628159217</t>
  </si>
  <si>
    <t>111</t>
  </si>
  <si>
    <t>7593331190</t>
  </si>
  <si>
    <t>Výměnné díly Cívka relé NMŠ</t>
  </si>
  <si>
    <t>890750140</t>
  </si>
  <si>
    <t>112</t>
  </si>
  <si>
    <t>7593331200</t>
  </si>
  <si>
    <t>Výměnné díly Kontakt uhlíkový relé NMŠ</t>
  </si>
  <si>
    <t>-2023412182</t>
  </si>
  <si>
    <t>113</t>
  </si>
  <si>
    <t>7593331210</t>
  </si>
  <si>
    <t>Výměnné díly Kontakt kyvný I relé NMŠ</t>
  </si>
  <si>
    <t>1102092626</t>
  </si>
  <si>
    <t>114</t>
  </si>
  <si>
    <t>7593331220</t>
  </si>
  <si>
    <t>Výměnné díly Kontakt kyvný II relé NMŠ</t>
  </si>
  <si>
    <t>-878158971</t>
  </si>
  <si>
    <t>115</t>
  </si>
  <si>
    <t>7593331230</t>
  </si>
  <si>
    <t>Výměnné díly Kontakt spodní relé NMŠ</t>
  </si>
  <si>
    <t>236486092</t>
  </si>
  <si>
    <t>116</t>
  </si>
  <si>
    <t>7593331240</t>
  </si>
  <si>
    <t>Výměnné díly Kotva relé NMŠ</t>
  </si>
  <si>
    <t>-953462869</t>
  </si>
  <si>
    <t>117</t>
  </si>
  <si>
    <t>7593331260</t>
  </si>
  <si>
    <t>Výměnné díly Kryt relé DSŠ (HM0404081990210)</t>
  </si>
  <si>
    <t>757388871</t>
  </si>
  <si>
    <t>118</t>
  </si>
  <si>
    <t>7593331270</t>
  </si>
  <si>
    <t>Výměnné díly Těsnění ke krytu relé DSŠ (HM0404081990057)</t>
  </si>
  <si>
    <t>-1362887012</t>
  </si>
  <si>
    <t>119</t>
  </si>
  <si>
    <t>7593331310</t>
  </si>
  <si>
    <t>Výměnné díly Kryt relé kombinovaného (KŠ)</t>
  </si>
  <si>
    <t>-558227499</t>
  </si>
  <si>
    <t>120</t>
  </si>
  <si>
    <t>7593331320</t>
  </si>
  <si>
    <t>Výměnné díly Těsnění relé kombinovaného (KŠ)</t>
  </si>
  <si>
    <t>-776788360</t>
  </si>
  <si>
    <t>121</t>
  </si>
  <si>
    <t>7593331330</t>
  </si>
  <si>
    <t>Výměnné díly Svazek kontaktní relé kombinovaného (KŠ)</t>
  </si>
  <si>
    <t>1092600588</t>
  </si>
  <si>
    <t>122</t>
  </si>
  <si>
    <t>7593331360</t>
  </si>
  <si>
    <t>Výměnné díly Motor MK1,2,3</t>
  </si>
  <si>
    <t>1871584485</t>
  </si>
  <si>
    <t>123</t>
  </si>
  <si>
    <t>9901000100</t>
  </si>
  <si>
    <t>Doprava materiálu lehkou mechanizací nosnosti do 3,5 t elektrosoučástek, montážního materiálu, kameniva, písku, dlažebních kostek, suti, atd. do 10 km</t>
  </si>
  <si>
    <t>317901833</t>
  </si>
  <si>
    <t>Doprava materiálu lehkou mechanizací nosnosti do 3,5 t elektrosoučástek, montážního materiálu, kameniva, písku, dlažebních kostek, suti, atd. do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</si>
  <si>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124</t>
  </si>
  <si>
    <t>9901009200</t>
  </si>
  <si>
    <t>Doprava materiálu lehkou mechanizací nosnosti do 3,5 t elektrosoučástek, montážního materiálu, kameniva, písku, dlažebních kostek, suti, atd. příplatek za každých dalších 10 km</t>
  </si>
  <si>
    <t>-1785000903</t>
  </si>
  <si>
    <t>Doprava materiálu lehkou mechanizací nosnosti do 3,5 t elektrosoučástek, montážního materiálu, kameniva, písku, dlažebních kostek, suti, atd. příplatek za každých dalších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</si>
</sst>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3" borderId="6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6" fillId="3" borderId="7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right" vertical="center"/>
    </xf>
    <xf numFmtId="0" fontId="16" fillId="3" borderId="8" xfId="0" applyFont="1" applyFill="1" applyBorder="1" applyAlignment="1" applyProtection="1">
      <alignment horizontal="left" vertical="center"/>
    </xf>
    <xf numFmtId="0" fontId="16" fillId="3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6" fillId="3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3" borderId="16" xfId="0" applyFont="1" applyFill="1" applyBorder="1" applyAlignment="1" applyProtection="1">
      <alignment horizontal="center" vertical="center" wrapText="1"/>
    </xf>
    <xf numFmtId="0" fontId="16" fillId="3" borderId="17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0" borderId="22" xfId="0" applyNumberFormat="1" applyFont="1" applyBorder="1" applyAlignment="1" applyProtection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 applyProtection="1">
      <alignment horizontal="left" vertical="center"/>
    </xf>
    <xf numFmtId="0" fontId="30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S4" s="13" t="s">
        <v>11</v>
      </c>
    </row>
    <row r="5" s="1" customFormat="1" ht="12" customHeight="1">
      <c r="B5" s="17"/>
      <c r="C5" s="18"/>
      <c r="D5" s="21" t="s">
        <v>12</v>
      </c>
      <c r="E5" s="18"/>
      <c r="F5" s="18"/>
      <c r="G5" s="18"/>
      <c r="H5" s="18"/>
      <c r="I5" s="18"/>
      <c r="J5" s="18"/>
      <c r="K5" s="22" t="s">
        <v>13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S5" s="13" t="s">
        <v>6</v>
      </c>
    </row>
    <row r="6" s="1" customFormat="1" ht="36.96" customHeight="1">
      <c r="B6" s="17"/>
      <c r="C6" s="18"/>
      <c r="D6" s="23" t="s">
        <v>14</v>
      </c>
      <c r="E6" s="18"/>
      <c r="F6" s="18"/>
      <c r="G6" s="18"/>
      <c r="H6" s="18"/>
      <c r="I6" s="18"/>
      <c r="J6" s="18"/>
      <c r="K6" s="24" t="s">
        <v>15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S6" s="13" t="s">
        <v>6</v>
      </c>
    </row>
    <row r="7" s="1" customFormat="1" ht="12" customHeight="1">
      <c r="B7" s="17"/>
      <c r="C7" s="18"/>
      <c r="D7" s="25" t="s">
        <v>16</v>
      </c>
      <c r="E7" s="18"/>
      <c r="F7" s="18"/>
      <c r="G7" s="18"/>
      <c r="H7" s="18"/>
      <c r="I7" s="18"/>
      <c r="J7" s="18"/>
      <c r="K7" s="22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17</v>
      </c>
      <c r="AL7" s="18"/>
      <c r="AM7" s="18"/>
      <c r="AN7" s="22" t="s">
        <v>1</v>
      </c>
      <c r="AO7" s="18"/>
      <c r="AP7" s="18"/>
      <c r="AQ7" s="18"/>
      <c r="AR7" s="16"/>
      <c r="BS7" s="13" t="s">
        <v>6</v>
      </c>
    </row>
    <row r="8" s="1" customFormat="1" ht="12" customHeight="1">
      <c r="B8" s="17"/>
      <c r="C8" s="18"/>
      <c r="D8" s="25" t="s">
        <v>18</v>
      </c>
      <c r="E8" s="18"/>
      <c r="F8" s="18"/>
      <c r="G8" s="18"/>
      <c r="H8" s="18"/>
      <c r="I8" s="18"/>
      <c r="J8" s="18"/>
      <c r="K8" s="22" t="s">
        <v>19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20</v>
      </c>
      <c r="AL8" s="18"/>
      <c r="AM8" s="18"/>
      <c r="AN8" s="22" t="s">
        <v>21</v>
      </c>
      <c r="AO8" s="18"/>
      <c r="AP8" s="18"/>
      <c r="AQ8" s="18"/>
      <c r="AR8" s="16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S9" s="13" t="s">
        <v>6</v>
      </c>
    </row>
    <row r="10" s="1" customFormat="1" ht="12" customHeight="1">
      <c r="B10" s="17"/>
      <c r="C10" s="18"/>
      <c r="D10" s="25" t="s">
        <v>22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23</v>
      </c>
      <c r="AL10" s="18"/>
      <c r="AM10" s="18"/>
      <c r="AN10" s="22" t="s">
        <v>1</v>
      </c>
      <c r="AO10" s="18"/>
      <c r="AP10" s="18"/>
      <c r="AQ10" s="18"/>
      <c r="AR10" s="16"/>
      <c r="BS10" s="13" t="s">
        <v>6</v>
      </c>
    </row>
    <row r="11" s="1" customFormat="1" ht="18.48" customHeight="1">
      <c r="B11" s="17"/>
      <c r="C11" s="18"/>
      <c r="D11" s="18"/>
      <c r="E11" s="22" t="s">
        <v>24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25</v>
      </c>
      <c r="AL11" s="18"/>
      <c r="AM11" s="18"/>
      <c r="AN11" s="22" t="s">
        <v>1</v>
      </c>
      <c r="AO11" s="18"/>
      <c r="AP11" s="18"/>
      <c r="AQ11" s="18"/>
      <c r="AR11" s="16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S12" s="13" t="s">
        <v>6</v>
      </c>
    </row>
    <row r="13" s="1" customFormat="1" ht="12" customHeight="1">
      <c r="B13" s="17"/>
      <c r="C13" s="18"/>
      <c r="D13" s="25" t="s">
        <v>26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23</v>
      </c>
      <c r="AL13" s="18"/>
      <c r="AM13" s="18"/>
      <c r="AN13" s="22" t="s">
        <v>1</v>
      </c>
      <c r="AO13" s="18"/>
      <c r="AP13" s="18"/>
      <c r="AQ13" s="18"/>
      <c r="AR13" s="16"/>
      <c r="BS13" s="13" t="s">
        <v>6</v>
      </c>
    </row>
    <row r="14">
      <c r="B14" s="17"/>
      <c r="C14" s="18"/>
      <c r="D14" s="18"/>
      <c r="E14" s="22" t="s">
        <v>27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25" t="s">
        <v>25</v>
      </c>
      <c r="AL14" s="18"/>
      <c r="AM14" s="18"/>
      <c r="AN14" s="22" t="s">
        <v>1</v>
      </c>
      <c r="AO14" s="18"/>
      <c r="AP14" s="18"/>
      <c r="AQ14" s="18"/>
      <c r="AR14" s="16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S15" s="13" t="s">
        <v>4</v>
      </c>
    </row>
    <row r="16" s="1" customFormat="1" ht="12" customHeight="1">
      <c r="B16" s="17"/>
      <c r="C16" s="18"/>
      <c r="D16" s="25" t="s">
        <v>28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23</v>
      </c>
      <c r="AL16" s="18"/>
      <c r="AM16" s="18"/>
      <c r="AN16" s="22" t="s">
        <v>1</v>
      </c>
      <c r="AO16" s="18"/>
      <c r="AP16" s="18"/>
      <c r="AQ16" s="18"/>
      <c r="AR16" s="16"/>
      <c r="BS16" s="13" t="s">
        <v>4</v>
      </c>
    </row>
    <row r="17" s="1" customFormat="1" ht="18.48" customHeight="1">
      <c r="B17" s="17"/>
      <c r="C17" s="18"/>
      <c r="D17" s="18"/>
      <c r="E17" s="22" t="s">
        <v>27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25</v>
      </c>
      <c r="AL17" s="18"/>
      <c r="AM17" s="18"/>
      <c r="AN17" s="22" t="s">
        <v>1</v>
      </c>
      <c r="AO17" s="18"/>
      <c r="AP17" s="18"/>
      <c r="AQ17" s="18"/>
      <c r="AR17" s="16"/>
      <c r="BS17" s="13" t="s">
        <v>29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S18" s="13" t="s">
        <v>6</v>
      </c>
    </row>
    <row r="19" s="1" customFormat="1" ht="12" customHeight="1">
      <c r="B19" s="17"/>
      <c r="C19" s="18"/>
      <c r="D19" s="25" t="s">
        <v>30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23</v>
      </c>
      <c r="AL19" s="18"/>
      <c r="AM19" s="18"/>
      <c r="AN19" s="22" t="s">
        <v>1</v>
      </c>
      <c r="AO19" s="18"/>
      <c r="AP19" s="18"/>
      <c r="AQ19" s="18"/>
      <c r="AR19" s="16"/>
      <c r="BS19" s="13" t="s">
        <v>6</v>
      </c>
    </row>
    <row r="20" s="1" customFormat="1" ht="18.48" customHeight="1">
      <c r="B20" s="17"/>
      <c r="C20" s="18"/>
      <c r="D20" s="18"/>
      <c r="E20" s="22" t="s">
        <v>27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25</v>
      </c>
      <c r="AL20" s="18"/>
      <c r="AM20" s="18"/>
      <c r="AN20" s="22" t="s">
        <v>1</v>
      </c>
      <c r="AO20" s="18"/>
      <c r="AP20" s="18"/>
      <c r="AQ20" s="18"/>
      <c r="AR20" s="16"/>
      <c r="BS20" s="13" t="s">
        <v>29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</row>
    <row r="22" s="1" customFormat="1" ht="12" customHeight="1">
      <c r="B22" s="17"/>
      <c r="C22" s="18"/>
      <c r="D22" s="25" t="s">
        <v>31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</row>
    <row r="23" s="1" customFormat="1" ht="16.5" customHeight="1">
      <c r="B23" s="17"/>
      <c r="C23" s="18"/>
      <c r="D23" s="18"/>
      <c r="E23" s="26" t="s">
        <v>1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18"/>
      <c r="AP23" s="18"/>
      <c r="AQ23" s="18"/>
      <c r="AR23" s="16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</row>
    <row r="25" s="1" customFormat="1" ht="6.96" customHeight="1">
      <c r="B25" s="17"/>
      <c r="C25" s="1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8"/>
      <c r="AQ25" s="18"/>
      <c r="AR25" s="16"/>
    </row>
    <row r="26" s="2" customFormat="1" ht="25.92" customHeight="1">
      <c r="A26" s="28"/>
      <c r="B26" s="29"/>
      <c r="C26" s="30"/>
      <c r="D26" s="31" t="s">
        <v>32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3">
        <f>ROUND(AG94,2)</f>
        <v>5920638</v>
      </c>
      <c r="AL26" s="32"/>
      <c r="AM26" s="32"/>
      <c r="AN26" s="32"/>
      <c r="AO26" s="32"/>
      <c r="AP26" s="30"/>
      <c r="AQ26" s="30"/>
      <c r="AR26" s="34"/>
      <c r="BE26" s="28"/>
    </row>
    <row r="27" s="2" customFormat="1" ht="6.96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4"/>
      <c r="BE27" s="28"/>
    </row>
    <row r="28" s="2" customFormat="1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5" t="s">
        <v>33</v>
      </c>
      <c r="M28" s="35"/>
      <c r="N28" s="35"/>
      <c r="O28" s="35"/>
      <c r="P28" s="35"/>
      <c r="Q28" s="30"/>
      <c r="R28" s="30"/>
      <c r="S28" s="30"/>
      <c r="T28" s="30"/>
      <c r="U28" s="30"/>
      <c r="V28" s="30"/>
      <c r="W28" s="35" t="s">
        <v>34</v>
      </c>
      <c r="X28" s="35"/>
      <c r="Y28" s="35"/>
      <c r="Z28" s="35"/>
      <c r="AA28" s="35"/>
      <c r="AB28" s="35"/>
      <c r="AC28" s="35"/>
      <c r="AD28" s="35"/>
      <c r="AE28" s="35"/>
      <c r="AF28" s="30"/>
      <c r="AG28" s="30"/>
      <c r="AH28" s="30"/>
      <c r="AI28" s="30"/>
      <c r="AJ28" s="30"/>
      <c r="AK28" s="35" t="s">
        <v>35</v>
      </c>
      <c r="AL28" s="35"/>
      <c r="AM28" s="35"/>
      <c r="AN28" s="35"/>
      <c r="AO28" s="35"/>
      <c r="AP28" s="30"/>
      <c r="AQ28" s="30"/>
      <c r="AR28" s="34"/>
      <c r="BE28" s="28"/>
    </row>
    <row r="29" s="3" customFormat="1" ht="14.4" customHeight="1">
      <c r="A29" s="3"/>
      <c r="B29" s="36"/>
      <c r="C29" s="37"/>
      <c r="D29" s="25" t="s">
        <v>36</v>
      </c>
      <c r="E29" s="37"/>
      <c r="F29" s="25" t="s">
        <v>37</v>
      </c>
      <c r="G29" s="37"/>
      <c r="H29" s="37"/>
      <c r="I29" s="37"/>
      <c r="J29" s="37"/>
      <c r="K29" s="37"/>
      <c r="L29" s="38">
        <v>0.20999999999999999</v>
      </c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9">
        <f>ROUND(AZ94, 2)</f>
        <v>5920638</v>
      </c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9">
        <f>ROUND(AV94, 2)</f>
        <v>1243333.98</v>
      </c>
      <c r="AL29" s="37"/>
      <c r="AM29" s="37"/>
      <c r="AN29" s="37"/>
      <c r="AO29" s="37"/>
      <c r="AP29" s="37"/>
      <c r="AQ29" s="37"/>
      <c r="AR29" s="40"/>
      <c r="BE29" s="3"/>
    </row>
    <row r="30" s="3" customFormat="1" ht="14.4" customHeight="1">
      <c r="A30" s="3"/>
      <c r="B30" s="36"/>
      <c r="C30" s="37"/>
      <c r="D30" s="37"/>
      <c r="E30" s="37"/>
      <c r="F30" s="25" t="s">
        <v>38</v>
      </c>
      <c r="G30" s="37"/>
      <c r="H30" s="37"/>
      <c r="I30" s="37"/>
      <c r="J30" s="37"/>
      <c r="K30" s="37"/>
      <c r="L30" s="38">
        <v>0.12</v>
      </c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9">
        <f>ROUND(BA94, 2)</f>
        <v>0</v>
      </c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9">
        <f>ROUND(AW94, 2)</f>
        <v>0</v>
      </c>
      <c r="AL30" s="37"/>
      <c r="AM30" s="37"/>
      <c r="AN30" s="37"/>
      <c r="AO30" s="37"/>
      <c r="AP30" s="37"/>
      <c r="AQ30" s="37"/>
      <c r="AR30" s="40"/>
      <c r="BE30" s="3"/>
    </row>
    <row r="31" hidden="1" s="3" customFormat="1" ht="14.4" customHeight="1">
      <c r="A31" s="3"/>
      <c r="B31" s="36"/>
      <c r="C31" s="37"/>
      <c r="D31" s="37"/>
      <c r="E31" s="37"/>
      <c r="F31" s="25" t="s">
        <v>39</v>
      </c>
      <c r="G31" s="37"/>
      <c r="H31" s="37"/>
      <c r="I31" s="37"/>
      <c r="J31" s="37"/>
      <c r="K31" s="37"/>
      <c r="L31" s="38">
        <v>0.20999999999999999</v>
      </c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9">
        <f>ROUND(BB94, 2)</f>
        <v>0</v>
      </c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9">
        <v>0</v>
      </c>
      <c r="AL31" s="37"/>
      <c r="AM31" s="37"/>
      <c r="AN31" s="37"/>
      <c r="AO31" s="37"/>
      <c r="AP31" s="37"/>
      <c r="AQ31" s="37"/>
      <c r="AR31" s="40"/>
      <c r="BE31" s="3"/>
    </row>
    <row r="32" hidden="1" s="3" customFormat="1" ht="14.4" customHeight="1">
      <c r="A32" s="3"/>
      <c r="B32" s="36"/>
      <c r="C32" s="37"/>
      <c r="D32" s="37"/>
      <c r="E32" s="37"/>
      <c r="F32" s="25" t="s">
        <v>40</v>
      </c>
      <c r="G32" s="37"/>
      <c r="H32" s="37"/>
      <c r="I32" s="37"/>
      <c r="J32" s="37"/>
      <c r="K32" s="37"/>
      <c r="L32" s="38">
        <v>0.12</v>
      </c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9">
        <f>ROUND(BC94, 2)</f>
        <v>0</v>
      </c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9">
        <v>0</v>
      </c>
      <c r="AL32" s="37"/>
      <c r="AM32" s="37"/>
      <c r="AN32" s="37"/>
      <c r="AO32" s="37"/>
      <c r="AP32" s="37"/>
      <c r="AQ32" s="37"/>
      <c r="AR32" s="40"/>
      <c r="BE32" s="3"/>
    </row>
    <row r="33" hidden="1" s="3" customFormat="1" ht="14.4" customHeight="1">
      <c r="A33" s="3"/>
      <c r="B33" s="36"/>
      <c r="C33" s="37"/>
      <c r="D33" s="37"/>
      <c r="E33" s="37"/>
      <c r="F33" s="25" t="s">
        <v>41</v>
      </c>
      <c r="G33" s="37"/>
      <c r="H33" s="37"/>
      <c r="I33" s="37"/>
      <c r="J33" s="37"/>
      <c r="K33" s="37"/>
      <c r="L33" s="38">
        <v>0</v>
      </c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9">
        <f>ROUND(BD94, 2)</f>
        <v>0</v>
      </c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9">
        <v>0</v>
      </c>
      <c r="AL33" s="37"/>
      <c r="AM33" s="37"/>
      <c r="AN33" s="37"/>
      <c r="AO33" s="37"/>
      <c r="AP33" s="37"/>
      <c r="AQ33" s="37"/>
      <c r="AR33" s="40"/>
      <c r="BE33" s="3"/>
    </row>
    <row r="34" s="2" customFormat="1" ht="6.96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4"/>
      <c r="BE34" s="28"/>
    </row>
    <row r="35" s="2" customFormat="1" ht="25.92" customHeight="1">
      <c r="A35" s="28"/>
      <c r="B35" s="29"/>
      <c r="C35" s="41"/>
      <c r="D35" s="42" t="s">
        <v>42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43</v>
      </c>
      <c r="U35" s="43"/>
      <c r="V35" s="43"/>
      <c r="W35" s="43"/>
      <c r="X35" s="45" t="s">
        <v>44</v>
      </c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6">
        <f>SUM(AK26:AK33)</f>
        <v>7163971.9800000004</v>
      </c>
      <c r="AL35" s="43"/>
      <c r="AM35" s="43"/>
      <c r="AN35" s="43"/>
      <c r="AO35" s="47"/>
      <c r="AP35" s="41"/>
      <c r="AQ35" s="41"/>
      <c r="AR35" s="34"/>
      <c r="BE35" s="28"/>
    </row>
    <row r="36" s="2" customFormat="1" ht="6.96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4"/>
      <c r="BE36" s="28"/>
    </row>
    <row r="37" s="2" customFormat="1" ht="14.4" customHeight="1">
      <c r="A37" s="28"/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4"/>
      <c r="BE37" s="28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48"/>
      <c r="C49" s="49"/>
      <c r="D49" s="50" t="s">
        <v>45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46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28"/>
      <c r="B60" s="29"/>
      <c r="C60" s="30"/>
      <c r="D60" s="53" t="s">
        <v>47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53" t="s">
        <v>48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53" t="s">
        <v>47</v>
      </c>
      <c r="AI60" s="32"/>
      <c r="AJ60" s="32"/>
      <c r="AK60" s="32"/>
      <c r="AL60" s="32"/>
      <c r="AM60" s="53" t="s">
        <v>48</v>
      </c>
      <c r="AN60" s="32"/>
      <c r="AO60" s="32"/>
      <c r="AP60" s="30"/>
      <c r="AQ60" s="30"/>
      <c r="AR60" s="34"/>
      <c r="BE60" s="28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28"/>
      <c r="B64" s="29"/>
      <c r="C64" s="30"/>
      <c r="D64" s="50" t="s">
        <v>49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50</v>
      </c>
      <c r="AI64" s="54"/>
      <c r="AJ64" s="54"/>
      <c r="AK64" s="54"/>
      <c r="AL64" s="54"/>
      <c r="AM64" s="54"/>
      <c r="AN64" s="54"/>
      <c r="AO64" s="54"/>
      <c r="AP64" s="30"/>
      <c r="AQ64" s="30"/>
      <c r="AR64" s="34"/>
      <c r="BE64" s="28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28"/>
      <c r="B75" s="29"/>
      <c r="C75" s="30"/>
      <c r="D75" s="53" t="s">
        <v>47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53" t="s">
        <v>48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53" t="s">
        <v>47</v>
      </c>
      <c r="AI75" s="32"/>
      <c r="AJ75" s="32"/>
      <c r="AK75" s="32"/>
      <c r="AL75" s="32"/>
      <c r="AM75" s="53" t="s">
        <v>48</v>
      </c>
      <c r="AN75" s="32"/>
      <c r="AO75" s="32"/>
      <c r="AP75" s="30"/>
      <c r="AQ75" s="30"/>
      <c r="AR75" s="34"/>
      <c r="BE75" s="28"/>
    </row>
    <row r="76" s="2" customFormat="1">
      <c r="A76" s="28"/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4"/>
      <c r="BE76" s="28"/>
    </row>
    <row r="77" s="2" customFormat="1" ht="6.96" customHeight="1">
      <c r="A77" s="28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4"/>
      <c r="BE77" s="28"/>
    </row>
    <row r="81" s="2" customFormat="1" ht="6.96" customHeight="1">
      <c r="A81" s="28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4"/>
      <c r="BE81" s="28"/>
    </row>
    <row r="82" s="2" customFormat="1" ht="24.96" customHeight="1">
      <c r="A82" s="28"/>
      <c r="B82" s="29"/>
      <c r="C82" s="19" t="s">
        <v>51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4"/>
      <c r="BE82" s="28"/>
    </row>
    <row r="83" s="2" customFormat="1" ht="6.96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4"/>
      <c r="BE83" s="28"/>
    </row>
    <row r="84" s="4" customFormat="1" ht="12" customHeight="1">
      <c r="A84" s="4"/>
      <c r="B84" s="59"/>
      <c r="C84" s="25" t="s">
        <v>12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2025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  <c r="BE84" s="4"/>
    </row>
    <row r="85" s="5" customFormat="1" ht="36.96" customHeight="1">
      <c r="A85" s="5"/>
      <c r="B85" s="62"/>
      <c r="C85" s="63" t="s">
        <v>14</v>
      </c>
      <c r="D85" s="64"/>
      <c r="E85" s="64"/>
      <c r="F85" s="64"/>
      <c r="G85" s="64"/>
      <c r="H85" s="64"/>
      <c r="I85" s="64"/>
      <c r="J85" s="64"/>
      <c r="K85" s="64"/>
      <c r="L85" s="65" t="str">
        <f>K6</f>
        <v>Údržba a oprava výměnných dílů zabezpečovacího a sdělovacího zařízení v obvodu SSZT OŘ PLZ 2025-2027</v>
      </c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  <c r="AP85" s="64"/>
      <c r="AQ85" s="64"/>
      <c r="AR85" s="66"/>
      <c r="BE85" s="5"/>
    </row>
    <row r="86" s="2" customFormat="1" ht="6.96" customHeight="1">
      <c r="A86" s="28"/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4"/>
      <c r="BE86" s="28"/>
    </row>
    <row r="87" s="2" customFormat="1" ht="12" customHeight="1">
      <c r="A87" s="28"/>
      <c r="B87" s="29"/>
      <c r="C87" s="25" t="s">
        <v>18</v>
      </c>
      <c r="D87" s="30"/>
      <c r="E87" s="30"/>
      <c r="F87" s="30"/>
      <c r="G87" s="30"/>
      <c r="H87" s="30"/>
      <c r="I87" s="30"/>
      <c r="J87" s="30"/>
      <c r="K87" s="30"/>
      <c r="L87" s="67" t="str">
        <f>IF(K8="","",K8)</f>
        <v>Obvod OŘ Plzeň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20</v>
      </c>
      <c r="AJ87" s="30"/>
      <c r="AK87" s="30"/>
      <c r="AL87" s="30"/>
      <c r="AM87" s="68" t="str">
        <f>IF(AN8= "","",AN8)</f>
        <v>17. 1. 2025</v>
      </c>
      <c r="AN87" s="68"/>
      <c r="AO87" s="30"/>
      <c r="AP87" s="30"/>
      <c r="AQ87" s="30"/>
      <c r="AR87" s="34"/>
      <c r="BE87" s="28"/>
    </row>
    <row r="88" s="2" customFormat="1" ht="6.96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4"/>
      <c r="BE88" s="28"/>
    </row>
    <row r="89" s="2" customFormat="1" ht="15.15" customHeight="1">
      <c r="A89" s="28"/>
      <c r="B89" s="29"/>
      <c r="C89" s="25" t="s">
        <v>22</v>
      </c>
      <c r="D89" s="30"/>
      <c r="E89" s="30"/>
      <c r="F89" s="30"/>
      <c r="G89" s="30"/>
      <c r="H89" s="30"/>
      <c r="I89" s="30"/>
      <c r="J89" s="30"/>
      <c r="K89" s="30"/>
      <c r="L89" s="60" t="str">
        <f>IF(E11= "","",E11)</f>
        <v>Správa železnic, státní organizace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28</v>
      </c>
      <c r="AJ89" s="30"/>
      <c r="AK89" s="30"/>
      <c r="AL89" s="30"/>
      <c r="AM89" s="69" t="str">
        <f>IF(E17="","",E17)</f>
        <v xml:space="preserve"> </v>
      </c>
      <c r="AN89" s="60"/>
      <c r="AO89" s="60"/>
      <c r="AP89" s="60"/>
      <c r="AQ89" s="30"/>
      <c r="AR89" s="34"/>
      <c r="AS89" s="70" t="s">
        <v>52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28"/>
    </row>
    <row r="90" s="2" customFormat="1" ht="15.15" customHeight="1">
      <c r="A90" s="28"/>
      <c r="B90" s="29"/>
      <c r="C90" s="25" t="s">
        <v>26</v>
      </c>
      <c r="D90" s="30"/>
      <c r="E90" s="30"/>
      <c r="F90" s="30"/>
      <c r="G90" s="30"/>
      <c r="H90" s="30"/>
      <c r="I90" s="30"/>
      <c r="J90" s="30"/>
      <c r="K90" s="30"/>
      <c r="L90" s="60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30</v>
      </c>
      <c r="AJ90" s="30"/>
      <c r="AK90" s="30"/>
      <c r="AL90" s="30"/>
      <c r="AM90" s="69" t="str">
        <f>IF(E20="","",E20)</f>
        <v xml:space="preserve"> </v>
      </c>
      <c r="AN90" s="60"/>
      <c r="AO90" s="60"/>
      <c r="AP90" s="60"/>
      <c r="AQ90" s="30"/>
      <c r="AR90" s="34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28"/>
    </row>
    <row r="91" s="2" customFormat="1" ht="10.8" customHeight="1">
      <c r="A91" s="28"/>
      <c r="B91" s="29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4"/>
      <c r="AS91" s="78"/>
      <c r="AT91" s="79"/>
      <c r="AU91" s="80"/>
      <c r="AV91" s="80"/>
      <c r="AW91" s="80"/>
      <c r="AX91" s="80"/>
      <c r="AY91" s="80"/>
      <c r="AZ91" s="80"/>
      <c r="BA91" s="80"/>
      <c r="BB91" s="80"/>
      <c r="BC91" s="80"/>
      <c r="BD91" s="81"/>
      <c r="BE91" s="28"/>
    </row>
    <row r="92" s="2" customFormat="1" ht="29.28" customHeight="1">
      <c r="A92" s="28"/>
      <c r="B92" s="29"/>
      <c r="C92" s="82" t="s">
        <v>53</v>
      </c>
      <c r="D92" s="83"/>
      <c r="E92" s="83"/>
      <c r="F92" s="83"/>
      <c r="G92" s="83"/>
      <c r="H92" s="84"/>
      <c r="I92" s="85" t="s">
        <v>54</v>
      </c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3"/>
      <c r="Z92" s="83"/>
      <c r="AA92" s="83"/>
      <c r="AB92" s="83"/>
      <c r="AC92" s="83"/>
      <c r="AD92" s="83"/>
      <c r="AE92" s="83"/>
      <c r="AF92" s="83"/>
      <c r="AG92" s="86" t="s">
        <v>55</v>
      </c>
      <c r="AH92" s="83"/>
      <c r="AI92" s="83"/>
      <c r="AJ92" s="83"/>
      <c r="AK92" s="83"/>
      <c r="AL92" s="83"/>
      <c r="AM92" s="83"/>
      <c r="AN92" s="85" t="s">
        <v>56</v>
      </c>
      <c r="AO92" s="83"/>
      <c r="AP92" s="87"/>
      <c r="AQ92" s="88" t="s">
        <v>57</v>
      </c>
      <c r="AR92" s="34"/>
      <c r="AS92" s="89" t="s">
        <v>58</v>
      </c>
      <c r="AT92" s="90" t="s">
        <v>59</v>
      </c>
      <c r="AU92" s="90" t="s">
        <v>60</v>
      </c>
      <c r="AV92" s="90" t="s">
        <v>61</v>
      </c>
      <c r="AW92" s="90" t="s">
        <v>62</v>
      </c>
      <c r="AX92" s="90" t="s">
        <v>63</v>
      </c>
      <c r="AY92" s="90" t="s">
        <v>64</v>
      </c>
      <c r="AZ92" s="90" t="s">
        <v>65</v>
      </c>
      <c r="BA92" s="90" t="s">
        <v>66</v>
      </c>
      <c r="BB92" s="90" t="s">
        <v>67</v>
      </c>
      <c r="BC92" s="90" t="s">
        <v>68</v>
      </c>
      <c r="BD92" s="91" t="s">
        <v>69</v>
      </c>
      <c r="BE92" s="28"/>
    </row>
    <row r="93" s="2" customFormat="1" ht="10.8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4"/>
      <c r="AS93" s="92"/>
      <c r="AT93" s="93"/>
      <c r="AU93" s="93"/>
      <c r="AV93" s="93"/>
      <c r="AW93" s="93"/>
      <c r="AX93" s="93"/>
      <c r="AY93" s="93"/>
      <c r="AZ93" s="93"/>
      <c r="BA93" s="93"/>
      <c r="BB93" s="93"/>
      <c r="BC93" s="93"/>
      <c r="BD93" s="94"/>
      <c r="BE93" s="28"/>
    </row>
    <row r="94" s="6" customFormat="1" ht="32.4" customHeight="1">
      <c r="A94" s="6"/>
      <c r="B94" s="95"/>
      <c r="C94" s="96" t="s">
        <v>70</v>
      </c>
      <c r="D94" s="97"/>
      <c r="E94" s="97"/>
      <c r="F94" s="97"/>
      <c r="G94" s="97"/>
      <c r="H94" s="97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8">
        <f>ROUND(AG95,2)</f>
        <v>5920638</v>
      </c>
      <c r="AH94" s="98"/>
      <c r="AI94" s="98"/>
      <c r="AJ94" s="98"/>
      <c r="AK94" s="98"/>
      <c r="AL94" s="98"/>
      <c r="AM94" s="98"/>
      <c r="AN94" s="99">
        <f>SUM(AG94,AT94)</f>
        <v>7163971.9800000004</v>
      </c>
      <c r="AO94" s="99"/>
      <c r="AP94" s="99"/>
      <c r="AQ94" s="100" t="s">
        <v>1</v>
      </c>
      <c r="AR94" s="101"/>
      <c r="AS94" s="102">
        <f>ROUND(AS95,2)</f>
        <v>0</v>
      </c>
      <c r="AT94" s="103">
        <f>ROUND(SUM(AV94:AW94),2)</f>
        <v>1243333.98</v>
      </c>
      <c r="AU94" s="104">
        <f>ROUND(AU95,5)</f>
        <v>0</v>
      </c>
      <c r="AV94" s="103">
        <f>ROUND(AZ94*L29,2)</f>
        <v>1243333.98</v>
      </c>
      <c r="AW94" s="103">
        <f>ROUND(BA94*L30,2)</f>
        <v>0</v>
      </c>
      <c r="AX94" s="103">
        <f>ROUND(BB94*L29,2)</f>
        <v>0</v>
      </c>
      <c r="AY94" s="103">
        <f>ROUND(BC94*L30,2)</f>
        <v>0</v>
      </c>
      <c r="AZ94" s="103">
        <f>ROUND(AZ95,2)</f>
        <v>5920638</v>
      </c>
      <c r="BA94" s="103">
        <f>ROUND(BA95,2)</f>
        <v>0</v>
      </c>
      <c r="BB94" s="103">
        <f>ROUND(BB95,2)</f>
        <v>0</v>
      </c>
      <c r="BC94" s="103">
        <f>ROUND(BC95,2)</f>
        <v>0</v>
      </c>
      <c r="BD94" s="105">
        <f>ROUND(BD95,2)</f>
        <v>0</v>
      </c>
      <c r="BE94" s="6"/>
      <c r="BS94" s="106" t="s">
        <v>71</v>
      </c>
      <c r="BT94" s="106" t="s">
        <v>72</v>
      </c>
      <c r="BU94" s="107" t="s">
        <v>73</v>
      </c>
      <c r="BV94" s="106" t="s">
        <v>74</v>
      </c>
      <c r="BW94" s="106" t="s">
        <v>5</v>
      </c>
      <c r="BX94" s="106" t="s">
        <v>75</v>
      </c>
      <c r="CL94" s="106" t="s">
        <v>1</v>
      </c>
    </row>
    <row r="95" s="7" customFormat="1" ht="24.75" customHeight="1">
      <c r="A95" s="108" t="s">
        <v>76</v>
      </c>
      <c r="B95" s="109"/>
      <c r="C95" s="110"/>
      <c r="D95" s="111" t="s">
        <v>77</v>
      </c>
      <c r="E95" s="111"/>
      <c r="F95" s="111"/>
      <c r="G95" s="111"/>
      <c r="H95" s="111"/>
      <c r="I95" s="112"/>
      <c r="J95" s="111" t="s">
        <v>78</v>
      </c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111"/>
      <c r="Y95" s="111"/>
      <c r="Z95" s="111"/>
      <c r="AA95" s="111"/>
      <c r="AB95" s="111"/>
      <c r="AC95" s="111"/>
      <c r="AD95" s="111"/>
      <c r="AE95" s="111"/>
      <c r="AF95" s="111"/>
      <c r="AG95" s="113">
        <f>'PS 01 - Údržba a oprava v...'!J30</f>
        <v>5920638</v>
      </c>
      <c r="AH95" s="112"/>
      <c r="AI95" s="112"/>
      <c r="AJ95" s="112"/>
      <c r="AK95" s="112"/>
      <c r="AL95" s="112"/>
      <c r="AM95" s="112"/>
      <c r="AN95" s="113">
        <f>SUM(AG95,AT95)</f>
        <v>7163971.9800000004</v>
      </c>
      <c r="AO95" s="112"/>
      <c r="AP95" s="112"/>
      <c r="AQ95" s="114" t="s">
        <v>79</v>
      </c>
      <c r="AR95" s="115"/>
      <c r="AS95" s="116">
        <v>0</v>
      </c>
      <c r="AT95" s="117">
        <f>ROUND(SUM(AV95:AW95),2)</f>
        <v>1243333.98</v>
      </c>
      <c r="AU95" s="118">
        <f>'PS 01 - Údržba a oprava v...'!P117</f>
        <v>0</v>
      </c>
      <c r="AV95" s="117">
        <f>'PS 01 - Údržba a oprava v...'!J33</f>
        <v>1243333.98</v>
      </c>
      <c r="AW95" s="117">
        <f>'PS 01 - Údržba a oprava v...'!J34</f>
        <v>0</v>
      </c>
      <c r="AX95" s="117">
        <f>'PS 01 - Údržba a oprava v...'!J35</f>
        <v>0</v>
      </c>
      <c r="AY95" s="117">
        <f>'PS 01 - Údržba a oprava v...'!J36</f>
        <v>0</v>
      </c>
      <c r="AZ95" s="117">
        <f>'PS 01 - Údržba a oprava v...'!F33</f>
        <v>5920638</v>
      </c>
      <c r="BA95" s="117">
        <f>'PS 01 - Údržba a oprava v...'!F34</f>
        <v>0</v>
      </c>
      <c r="BB95" s="117">
        <f>'PS 01 - Údržba a oprava v...'!F35</f>
        <v>0</v>
      </c>
      <c r="BC95" s="117">
        <f>'PS 01 - Údržba a oprava v...'!F36</f>
        <v>0</v>
      </c>
      <c r="BD95" s="119">
        <f>'PS 01 - Údržba a oprava v...'!F37</f>
        <v>0</v>
      </c>
      <c r="BE95" s="7"/>
      <c r="BT95" s="120" t="s">
        <v>80</v>
      </c>
      <c r="BV95" s="120" t="s">
        <v>74</v>
      </c>
      <c r="BW95" s="120" t="s">
        <v>81</v>
      </c>
      <c r="BX95" s="120" t="s">
        <v>5</v>
      </c>
      <c r="CL95" s="120" t="s">
        <v>1</v>
      </c>
      <c r="CM95" s="120" t="s">
        <v>82</v>
      </c>
    </row>
    <row r="96" s="2" customFormat="1" ht="30" customHeight="1">
      <c r="A96" s="28"/>
      <c r="B96" s="29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4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="2" customFormat="1" ht="6.96" customHeight="1">
      <c r="A97" s="28"/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34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sheetProtection sheet="1" formatColumns="0" formatRows="0" objects="1" scenarios="1" spinCount="100000" saltValue="f0FVZZ0fD5Gutt8rRe5aObdgnzdacDYDjH/Xe5r+iuBrI+v6l/wdjxw9aoGVLjW6ko/R8gupBRalfy8gTPsWdA==" hashValue="X6/ANBLdqTLtzXVbEqYjTR25PA4qR1Gu6GXqVoYaAoE4p5W+J8Hbkgpf9wnqJfne06gYSGiq+o3RjKuoV6qFpg==" algorithmName="SHA-512" password="CC35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PS 01 - Údržba a oprava 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8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81</v>
      </c>
    </row>
    <row r="3" hidden="1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6"/>
      <c r="AT3" s="13" t="s">
        <v>82</v>
      </c>
    </row>
    <row r="4" hidden="1" s="1" customFormat="1" ht="24.96" customHeight="1">
      <c r="B4" s="16"/>
      <c r="D4" s="123" t="s">
        <v>83</v>
      </c>
      <c r="L4" s="16"/>
      <c r="M4" s="124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5" t="s">
        <v>14</v>
      </c>
      <c r="L6" s="16"/>
    </row>
    <row r="7" hidden="1" s="1" customFormat="1" ht="26.25" customHeight="1">
      <c r="B7" s="16"/>
      <c r="E7" s="126" t="str">
        <f>'Rekapitulace stavby'!K6</f>
        <v>Údržba a oprava výměnných dílů zabezpečovacího a sdělovacího zařízení v obvodu SSZT OŘ PLZ 2025-2027</v>
      </c>
      <c r="F7" s="125"/>
      <c r="G7" s="125"/>
      <c r="H7" s="125"/>
      <c r="L7" s="16"/>
    </row>
    <row r="8" hidden="1" s="2" customFormat="1" ht="12" customHeight="1">
      <c r="A8" s="28"/>
      <c r="B8" s="34"/>
      <c r="C8" s="28"/>
      <c r="D8" s="125" t="s">
        <v>84</v>
      </c>
      <c r="E8" s="28"/>
      <c r="F8" s="28"/>
      <c r="G8" s="28"/>
      <c r="H8" s="28"/>
      <c r="I8" s="28"/>
      <c r="J8" s="28"/>
      <c r="K8" s="28"/>
      <c r="L8" s="52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30" customHeight="1">
      <c r="A9" s="28"/>
      <c r="B9" s="34"/>
      <c r="C9" s="28"/>
      <c r="D9" s="28"/>
      <c r="E9" s="127" t="s">
        <v>85</v>
      </c>
      <c r="F9" s="28"/>
      <c r="G9" s="28"/>
      <c r="H9" s="28"/>
      <c r="I9" s="28"/>
      <c r="J9" s="28"/>
      <c r="K9" s="28"/>
      <c r="L9" s="52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34"/>
      <c r="C10" s="28"/>
      <c r="D10" s="28"/>
      <c r="E10" s="28"/>
      <c r="F10" s="28"/>
      <c r="G10" s="28"/>
      <c r="H10" s="28"/>
      <c r="I10" s="28"/>
      <c r="J10" s="28"/>
      <c r="K10" s="28"/>
      <c r="L10" s="52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34"/>
      <c r="C11" s="28"/>
      <c r="D11" s="125" t="s">
        <v>16</v>
      </c>
      <c r="E11" s="28"/>
      <c r="F11" s="128" t="s">
        <v>1</v>
      </c>
      <c r="G11" s="28"/>
      <c r="H11" s="28"/>
      <c r="I11" s="125" t="s">
        <v>17</v>
      </c>
      <c r="J11" s="128" t="s">
        <v>1</v>
      </c>
      <c r="K11" s="28"/>
      <c r="L11" s="52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34"/>
      <c r="C12" s="28"/>
      <c r="D12" s="125" t="s">
        <v>18</v>
      </c>
      <c r="E12" s="28"/>
      <c r="F12" s="128" t="s">
        <v>86</v>
      </c>
      <c r="G12" s="28"/>
      <c r="H12" s="28"/>
      <c r="I12" s="125" t="s">
        <v>20</v>
      </c>
      <c r="J12" s="129" t="str">
        <f>'Rekapitulace stavby'!AN8</f>
        <v>17. 1. 2025</v>
      </c>
      <c r="K12" s="28"/>
      <c r="L12" s="52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34"/>
      <c r="C13" s="28"/>
      <c r="D13" s="28"/>
      <c r="E13" s="28"/>
      <c r="F13" s="28"/>
      <c r="G13" s="28"/>
      <c r="H13" s="28"/>
      <c r="I13" s="28"/>
      <c r="J13" s="28"/>
      <c r="K13" s="28"/>
      <c r="L13" s="52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34"/>
      <c r="C14" s="28"/>
      <c r="D14" s="125" t="s">
        <v>22</v>
      </c>
      <c r="E14" s="28"/>
      <c r="F14" s="28"/>
      <c r="G14" s="28"/>
      <c r="H14" s="28"/>
      <c r="I14" s="125" t="s">
        <v>23</v>
      </c>
      <c r="J14" s="128" t="s">
        <v>1</v>
      </c>
      <c r="K14" s="28"/>
      <c r="L14" s="52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34"/>
      <c r="C15" s="28"/>
      <c r="D15" s="28"/>
      <c r="E15" s="128" t="s">
        <v>24</v>
      </c>
      <c r="F15" s="28"/>
      <c r="G15" s="28"/>
      <c r="H15" s="28"/>
      <c r="I15" s="125" t="s">
        <v>25</v>
      </c>
      <c r="J15" s="128" t="s">
        <v>1</v>
      </c>
      <c r="K15" s="28"/>
      <c r="L15" s="52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34"/>
      <c r="C16" s="28"/>
      <c r="D16" s="28"/>
      <c r="E16" s="28"/>
      <c r="F16" s="28"/>
      <c r="G16" s="28"/>
      <c r="H16" s="28"/>
      <c r="I16" s="28"/>
      <c r="J16" s="28"/>
      <c r="K16" s="28"/>
      <c r="L16" s="52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34"/>
      <c r="C17" s="28"/>
      <c r="D17" s="125" t="s">
        <v>26</v>
      </c>
      <c r="E17" s="28"/>
      <c r="F17" s="28"/>
      <c r="G17" s="28"/>
      <c r="H17" s="28"/>
      <c r="I17" s="125" t="s">
        <v>23</v>
      </c>
      <c r="J17" s="128" t="str">
        <f>'Rekapitulace stavby'!AN13</f>
        <v/>
      </c>
      <c r="K17" s="28"/>
      <c r="L17" s="52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34"/>
      <c r="C18" s="28"/>
      <c r="D18" s="28"/>
      <c r="E18" s="128" t="str">
        <f>'Rekapitulace stavby'!E14</f>
        <v xml:space="preserve"> </v>
      </c>
      <c r="F18" s="128"/>
      <c r="G18" s="128"/>
      <c r="H18" s="128"/>
      <c r="I18" s="125" t="s">
        <v>25</v>
      </c>
      <c r="J18" s="128" t="str">
        <f>'Rekapitulace stavby'!AN14</f>
        <v/>
      </c>
      <c r="K18" s="28"/>
      <c r="L18" s="52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34"/>
      <c r="C19" s="28"/>
      <c r="D19" s="28"/>
      <c r="E19" s="28"/>
      <c r="F19" s="28"/>
      <c r="G19" s="28"/>
      <c r="H19" s="28"/>
      <c r="I19" s="28"/>
      <c r="J19" s="28"/>
      <c r="K19" s="28"/>
      <c r="L19" s="52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34"/>
      <c r="C20" s="28"/>
      <c r="D20" s="125" t="s">
        <v>28</v>
      </c>
      <c r="E20" s="28"/>
      <c r="F20" s="28"/>
      <c r="G20" s="28"/>
      <c r="H20" s="28"/>
      <c r="I20" s="125" t="s">
        <v>23</v>
      </c>
      <c r="J20" s="128" t="str">
        <f>IF('Rekapitulace stavby'!AN16="","",'Rekapitulace stavby'!AN16)</f>
        <v/>
      </c>
      <c r="K20" s="28"/>
      <c r="L20" s="52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34"/>
      <c r="C21" s="28"/>
      <c r="D21" s="28"/>
      <c r="E21" s="128" t="str">
        <f>IF('Rekapitulace stavby'!E17="","",'Rekapitulace stavby'!E17)</f>
        <v xml:space="preserve"> </v>
      </c>
      <c r="F21" s="28"/>
      <c r="G21" s="28"/>
      <c r="H21" s="28"/>
      <c r="I21" s="125" t="s">
        <v>25</v>
      </c>
      <c r="J21" s="128" t="str">
        <f>IF('Rekapitulace stavby'!AN17="","",'Rekapitulace stavby'!AN17)</f>
        <v/>
      </c>
      <c r="K21" s="28"/>
      <c r="L21" s="52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34"/>
      <c r="C22" s="28"/>
      <c r="D22" s="28"/>
      <c r="E22" s="28"/>
      <c r="F22" s="28"/>
      <c r="G22" s="28"/>
      <c r="H22" s="28"/>
      <c r="I22" s="28"/>
      <c r="J22" s="28"/>
      <c r="K22" s="28"/>
      <c r="L22" s="52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34"/>
      <c r="C23" s="28"/>
      <c r="D23" s="125" t="s">
        <v>30</v>
      </c>
      <c r="E23" s="28"/>
      <c r="F23" s="28"/>
      <c r="G23" s="28"/>
      <c r="H23" s="28"/>
      <c r="I23" s="125" t="s">
        <v>23</v>
      </c>
      <c r="J23" s="128" t="str">
        <f>IF('Rekapitulace stavby'!AN19="","",'Rekapitulace stavby'!AN19)</f>
        <v/>
      </c>
      <c r="K23" s="28"/>
      <c r="L23" s="52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34"/>
      <c r="C24" s="28"/>
      <c r="D24" s="28"/>
      <c r="E24" s="128" t="str">
        <f>IF('Rekapitulace stavby'!E20="","",'Rekapitulace stavby'!E20)</f>
        <v xml:space="preserve"> </v>
      </c>
      <c r="F24" s="28"/>
      <c r="G24" s="28"/>
      <c r="H24" s="28"/>
      <c r="I24" s="125" t="s">
        <v>25</v>
      </c>
      <c r="J24" s="128" t="str">
        <f>IF('Rekapitulace stavby'!AN20="","",'Rekapitulace stavby'!AN20)</f>
        <v/>
      </c>
      <c r="K24" s="28"/>
      <c r="L24" s="52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34"/>
      <c r="C25" s="28"/>
      <c r="D25" s="28"/>
      <c r="E25" s="28"/>
      <c r="F25" s="28"/>
      <c r="G25" s="28"/>
      <c r="H25" s="28"/>
      <c r="I25" s="28"/>
      <c r="J25" s="28"/>
      <c r="K25" s="28"/>
      <c r="L25" s="52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34"/>
      <c r="C26" s="28"/>
      <c r="D26" s="125" t="s">
        <v>31</v>
      </c>
      <c r="E26" s="28"/>
      <c r="F26" s="28"/>
      <c r="G26" s="28"/>
      <c r="H26" s="28"/>
      <c r="I26" s="28"/>
      <c r="J26" s="28"/>
      <c r="K26" s="28"/>
      <c r="L26" s="52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30"/>
      <c r="B27" s="131"/>
      <c r="C27" s="130"/>
      <c r="D27" s="130"/>
      <c r="E27" s="132" t="s">
        <v>1</v>
      </c>
      <c r="F27" s="132"/>
      <c r="G27" s="132"/>
      <c r="H27" s="132"/>
      <c r="I27" s="130"/>
      <c r="J27" s="130"/>
      <c r="K27" s="130"/>
      <c r="L27" s="133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hidden="1" s="2" customFormat="1" ht="6.96" customHeight="1">
      <c r="A28" s="28"/>
      <c r="B28" s="34"/>
      <c r="C28" s="28"/>
      <c r="D28" s="28"/>
      <c r="E28" s="28"/>
      <c r="F28" s="28"/>
      <c r="G28" s="28"/>
      <c r="H28" s="28"/>
      <c r="I28" s="28"/>
      <c r="J28" s="28"/>
      <c r="K28" s="28"/>
      <c r="L28" s="52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34"/>
      <c r="C29" s="28"/>
      <c r="D29" s="134"/>
      <c r="E29" s="134"/>
      <c r="F29" s="134"/>
      <c r="G29" s="134"/>
      <c r="H29" s="134"/>
      <c r="I29" s="134"/>
      <c r="J29" s="134"/>
      <c r="K29" s="134"/>
      <c r="L29" s="52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34"/>
      <c r="C30" s="28"/>
      <c r="D30" s="135" t="s">
        <v>32</v>
      </c>
      <c r="E30" s="28"/>
      <c r="F30" s="28"/>
      <c r="G30" s="28"/>
      <c r="H30" s="28"/>
      <c r="I30" s="28"/>
      <c r="J30" s="136">
        <f>ROUND(J117, 2)</f>
        <v>5920638</v>
      </c>
      <c r="K30" s="28"/>
      <c r="L30" s="52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34"/>
      <c r="C31" s="28"/>
      <c r="D31" s="134"/>
      <c r="E31" s="134"/>
      <c r="F31" s="134"/>
      <c r="G31" s="134"/>
      <c r="H31" s="134"/>
      <c r="I31" s="134"/>
      <c r="J31" s="134"/>
      <c r="K31" s="134"/>
      <c r="L31" s="52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34"/>
      <c r="C32" s="28"/>
      <c r="D32" s="28"/>
      <c r="E32" s="28"/>
      <c r="F32" s="137" t="s">
        <v>34</v>
      </c>
      <c r="G32" s="28"/>
      <c r="H32" s="28"/>
      <c r="I32" s="137" t="s">
        <v>33</v>
      </c>
      <c r="J32" s="137" t="s">
        <v>35</v>
      </c>
      <c r="K32" s="28"/>
      <c r="L32" s="52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34"/>
      <c r="C33" s="28"/>
      <c r="D33" s="138" t="s">
        <v>36</v>
      </c>
      <c r="E33" s="125" t="s">
        <v>37</v>
      </c>
      <c r="F33" s="139">
        <f>ROUND((SUM(BE117:BE366)),  2)</f>
        <v>5920638</v>
      </c>
      <c r="G33" s="28"/>
      <c r="H33" s="28"/>
      <c r="I33" s="140">
        <v>0.20999999999999999</v>
      </c>
      <c r="J33" s="139">
        <f>ROUND(((SUM(BE117:BE366))*I33),  2)</f>
        <v>1243333.98</v>
      </c>
      <c r="K33" s="28"/>
      <c r="L33" s="52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34"/>
      <c r="C34" s="28"/>
      <c r="D34" s="28"/>
      <c r="E34" s="125" t="s">
        <v>38</v>
      </c>
      <c r="F34" s="139">
        <f>ROUND((SUM(BF117:BF366)),  2)</f>
        <v>0</v>
      </c>
      <c r="G34" s="28"/>
      <c r="H34" s="28"/>
      <c r="I34" s="140">
        <v>0.12</v>
      </c>
      <c r="J34" s="139">
        <f>ROUND(((SUM(BF117:BF366))*I34),  2)</f>
        <v>0</v>
      </c>
      <c r="K34" s="28"/>
      <c r="L34" s="52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34"/>
      <c r="C35" s="28"/>
      <c r="D35" s="28"/>
      <c r="E35" s="125" t="s">
        <v>39</v>
      </c>
      <c r="F35" s="139">
        <f>ROUND((SUM(BG117:BG366)),  2)</f>
        <v>0</v>
      </c>
      <c r="G35" s="28"/>
      <c r="H35" s="28"/>
      <c r="I35" s="140">
        <v>0.20999999999999999</v>
      </c>
      <c r="J35" s="139">
        <f>0</f>
        <v>0</v>
      </c>
      <c r="K35" s="28"/>
      <c r="L35" s="52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34"/>
      <c r="C36" s="28"/>
      <c r="D36" s="28"/>
      <c r="E36" s="125" t="s">
        <v>40</v>
      </c>
      <c r="F36" s="139">
        <f>ROUND((SUM(BH117:BH366)),  2)</f>
        <v>0</v>
      </c>
      <c r="G36" s="28"/>
      <c r="H36" s="28"/>
      <c r="I36" s="140">
        <v>0.12</v>
      </c>
      <c r="J36" s="139">
        <f>0</f>
        <v>0</v>
      </c>
      <c r="K36" s="28"/>
      <c r="L36" s="52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34"/>
      <c r="C37" s="28"/>
      <c r="D37" s="28"/>
      <c r="E37" s="125" t="s">
        <v>41</v>
      </c>
      <c r="F37" s="139">
        <f>ROUND((SUM(BI117:BI366)),  2)</f>
        <v>0</v>
      </c>
      <c r="G37" s="28"/>
      <c r="H37" s="28"/>
      <c r="I37" s="140">
        <v>0</v>
      </c>
      <c r="J37" s="139">
        <f>0</f>
        <v>0</v>
      </c>
      <c r="K37" s="28"/>
      <c r="L37" s="52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34"/>
      <c r="C38" s="28"/>
      <c r="D38" s="28"/>
      <c r="E38" s="28"/>
      <c r="F38" s="28"/>
      <c r="G38" s="28"/>
      <c r="H38" s="28"/>
      <c r="I38" s="28"/>
      <c r="J38" s="28"/>
      <c r="K38" s="28"/>
      <c r="L38" s="52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34"/>
      <c r="C39" s="141"/>
      <c r="D39" s="142" t="s">
        <v>42</v>
      </c>
      <c r="E39" s="143"/>
      <c r="F39" s="143"/>
      <c r="G39" s="144" t="s">
        <v>43</v>
      </c>
      <c r="H39" s="145" t="s">
        <v>44</v>
      </c>
      <c r="I39" s="143"/>
      <c r="J39" s="146">
        <f>SUM(J30:J37)</f>
        <v>7163971.9800000004</v>
      </c>
      <c r="K39" s="147"/>
      <c r="L39" s="52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34"/>
      <c r="C40" s="28"/>
      <c r="D40" s="28"/>
      <c r="E40" s="28"/>
      <c r="F40" s="28"/>
      <c r="G40" s="28"/>
      <c r="H40" s="28"/>
      <c r="I40" s="28"/>
      <c r="J40" s="28"/>
      <c r="K40" s="28"/>
      <c r="L40" s="52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2"/>
      <c r="D50" s="148" t="s">
        <v>45</v>
      </c>
      <c r="E50" s="149"/>
      <c r="F50" s="149"/>
      <c r="G50" s="148" t="s">
        <v>46</v>
      </c>
      <c r="H50" s="149"/>
      <c r="I50" s="149"/>
      <c r="J50" s="149"/>
      <c r="K50" s="149"/>
      <c r="L50" s="52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28"/>
      <c r="B61" s="34"/>
      <c r="C61" s="28"/>
      <c r="D61" s="150" t="s">
        <v>47</v>
      </c>
      <c r="E61" s="151"/>
      <c r="F61" s="152" t="s">
        <v>48</v>
      </c>
      <c r="G61" s="150" t="s">
        <v>47</v>
      </c>
      <c r="H61" s="151"/>
      <c r="I61" s="151"/>
      <c r="J61" s="153" t="s">
        <v>48</v>
      </c>
      <c r="K61" s="151"/>
      <c r="L61" s="52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28"/>
      <c r="B65" s="34"/>
      <c r="C65" s="28"/>
      <c r="D65" s="148" t="s">
        <v>49</v>
      </c>
      <c r="E65" s="154"/>
      <c r="F65" s="154"/>
      <c r="G65" s="148" t="s">
        <v>50</v>
      </c>
      <c r="H65" s="154"/>
      <c r="I65" s="154"/>
      <c r="J65" s="154"/>
      <c r="K65" s="154"/>
      <c r="L65" s="52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28"/>
      <c r="B76" s="34"/>
      <c r="C76" s="28"/>
      <c r="D76" s="150" t="s">
        <v>47</v>
      </c>
      <c r="E76" s="151"/>
      <c r="F76" s="152" t="s">
        <v>48</v>
      </c>
      <c r="G76" s="150" t="s">
        <v>47</v>
      </c>
      <c r="H76" s="151"/>
      <c r="I76" s="151"/>
      <c r="J76" s="153" t="s">
        <v>48</v>
      </c>
      <c r="K76" s="151"/>
      <c r="L76" s="52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52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hidden="1" s="2" customFormat="1" ht="6.96" customHeight="1">
      <c r="A81" s="28"/>
      <c r="B81" s="157"/>
      <c r="C81" s="158"/>
      <c r="D81" s="158"/>
      <c r="E81" s="158"/>
      <c r="F81" s="158"/>
      <c r="G81" s="158"/>
      <c r="H81" s="158"/>
      <c r="I81" s="158"/>
      <c r="J81" s="158"/>
      <c r="K81" s="158"/>
      <c r="L81" s="52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hidden="1" s="2" customFormat="1" ht="24.96" customHeight="1">
      <c r="A82" s="28"/>
      <c r="B82" s="29"/>
      <c r="C82" s="19" t="s">
        <v>87</v>
      </c>
      <c r="D82" s="30"/>
      <c r="E82" s="30"/>
      <c r="F82" s="30"/>
      <c r="G82" s="30"/>
      <c r="H82" s="30"/>
      <c r="I82" s="30"/>
      <c r="J82" s="30"/>
      <c r="K82" s="30"/>
      <c r="L82" s="52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hidden="1" s="2" customFormat="1" ht="6.96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52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hidden="1" s="2" customFormat="1" ht="12" customHeight="1">
      <c r="A84" s="28"/>
      <c r="B84" s="29"/>
      <c r="C84" s="25" t="s">
        <v>14</v>
      </c>
      <c r="D84" s="30"/>
      <c r="E84" s="30"/>
      <c r="F84" s="30"/>
      <c r="G84" s="30"/>
      <c r="H84" s="30"/>
      <c r="I84" s="30"/>
      <c r="J84" s="30"/>
      <c r="K84" s="30"/>
      <c r="L84" s="52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hidden="1" s="2" customFormat="1" ht="26.25" customHeight="1">
      <c r="A85" s="28"/>
      <c r="B85" s="29"/>
      <c r="C85" s="30"/>
      <c r="D85" s="30"/>
      <c r="E85" s="159" t="str">
        <f>E7</f>
        <v>Údržba a oprava výměnných dílů zabezpečovacího a sdělovacího zařízení v obvodu SSZT OŘ PLZ 2025-2027</v>
      </c>
      <c r="F85" s="25"/>
      <c r="G85" s="25"/>
      <c r="H85" s="25"/>
      <c r="I85" s="30"/>
      <c r="J85" s="30"/>
      <c r="K85" s="30"/>
      <c r="L85" s="52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hidden="1" s="2" customFormat="1" ht="12" customHeight="1">
      <c r="A86" s="28"/>
      <c r="B86" s="29"/>
      <c r="C86" s="25" t="s">
        <v>84</v>
      </c>
      <c r="D86" s="30"/>
      <c r="E86" s="30"/>
      <c r="F86" s="30"/>
      <c r="G86" s="30"/>
      <c r="H86" s="30"/>
      <c r="I86" s="30"/>
      <c r="J86" s="30"/>
      <c r="K86" s="30"/>
      <c r="L86" s="52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hidden="1" s="2" customFormat="1" ht="30" customHeight="1">
      <c r="A87" s="28"/>
      <c r="B87" s="29"/>
      <c r="C87" s="30"/>
      <c r="D87" s="30"/>
      <c r="E87" s="65" t="str">
        <f>E9</f>
        <v>PS 01 - Údržba a oprava výměnných dílů v obvodu SSZT Plzeň</v>
      </c>
      <c r="F87" s="30"/>
      <c r="G87" s="30"/>
      <c r="H87" s="30"/>
      <c r="I87" s="30"/>
      <c r="J87" s="30"/>
      <c r="K87" s="30"/>
      <c r="L87" s="52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hidden="1" s="2" customFormat="1" ht="6.96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52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hidden="1" s="2" customFormat="1" ht="12" customHeight="1">
      <c r="A89" s="28"/>
      <c r="B89" s="29"/>
      <c r="C89" s="25" t="s">
        <v>18</v>
      </c>
      <c r="D89" s="30"/>
      <c r="E89" s="30"/>
      <c r="F89" s="22" t="str">
        <f>F12</f>
        <v>Obvod SSZT Plzeň</v>
      </c>
      <c r="G89" s="30"/>
      <c r="H89" s="30"/>
      <c r="I89" s="25" t="s">
        <v>20</v>
      </c>
      <c r="J89" s="68" t="str">
        <f>IF(J12="","",J12)</f>
        <v>17. 1. 2025</v>
      </c>
      <c r="K89" s="30"/>
      <c r="L89" s="52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hidden="1" s="2" customFormat="1" ht="6.96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52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hidden="1" s="2" customFormat="1" ht="15.15" customHeight="1">
      <c r="A91" s="28"/>
      <c r="B91" s="29"/>
      <c r="C91" s="25" t="s">
        <v>22</v>
      </c>
      <c r="D91" s="30"/>
      <c r="E91" s="30"/>
      <c r="F91" s="22" t="str">
        <f>E15</f>
        <v>Správa železnic, státní organizace</v>
      </c>
      <c r="G91" s="30"/>
      <c r="H91" s="30"/>
      <c r="I91" s="25" t="s">
        <v>28</v>
      </c>
      <c r="J91" s="26" t="str">
        <f>E21</f>
        <v xml:space="preserve"> </v>
      </c>
      <c r="K91" s="30"/>
      <c r="L91" s="52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hidden="1" s="2" customFormat="1" ht="15.15" customHeight="1">
      <c r="A92" s="28"/>
      <c r="B92" s="29"/>
      <c r="C92" s="25" t="s">
        <v>26</v>
      </c>
      <c r="D92" s="30"/>
      <c r="E92" s="30"/>
      <c r="F92" s="22" t="str">
        <f>IF(E18="","",E18)</f>
        <v xml:space="preserve"> </v>
      </c>
      <c r="G92" s="30"/>
      <c r="H92" s="30"/>
      <c r="I92" s="25" t="s">
        <v>30</v>
      </c>
      <c r="J92" s="26" t="str">
        <f>E24</f>
        <v xml:space="preserve"> </v>
      </c>
      <c r="K92" s="30"/>
      <c r="L92" s="52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hidden="1" s="2" customFormat="1" ht="10.32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52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hidden="1" s="2" customFormat="1" ht="29.28" customHeight="1">
      <c r="A94" s="28"/>
      <c r="B94" s="29"/>
      <c r="C94" s="160" t="s">
        <v>88</v>
      </c>
      <c r="D94" s="161"/>
      <c r="E94" s="161"/>
      <c r="F94" s="161"/>
      <c r="G94" s="161"/>
      <c r="H94" s="161"/>
      <c r="I94" s="161"/>
      <c r="J94" s="162" t="s">
        <v>89</v>
      </c>
      <c r="K94" s="161"/>
      <c r="L94" s="52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hidden="1" s="2" customFormat="1" ht="10.32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52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hidden="1" s="2" customFormat="1" ht="22.8" customHeight="1">
      <c r="A96" s="28"/>
      <c r="B96" s="29"/>
      <c r="C96" s="163" t="s">
        <v>90</v>
      </c>
      <c r="D96" s="30"/>
      <c r="E96" s="30"/>
      <c r="F96" s="30"/>
      <c r="G96" s="30"/>
      <c r="H96" s="30"/>
      <c r="I96" s="30"/>
      <c r="J96" s="99">
        <f>J117</f>
        <v>5920638</v>
      </c>
      <c r="K96" s="30"/>
      <c r="L96" s="52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3" t="s">
        <v>91</v>
      </c>
    </row>
    <row r="97" hidden="1" s="9" customFormat="1" ht="24.96" customHeight="1">
      <c r="A97" s="9"/>
      <c r="B97" s="164"/>
      <c r="C97" s="165"/>
      <c r="D97" s="166" t="s">
        <v>92</v>
      </c>
      <c r="E97" s="167"/>
      <c r="F97" s="167"/>
      <c r="G97" s="167"/>
      <c r="H97" s="167"/>
      <c r="I97" s="167"/>
      <c r="J97" s="168">
        <f>J118</f>
        <v>5920638</v>
      </c>
      <c r="K97" s="165"/>
      <c r="L97" s="16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28"/>
      <c r="B98" s="29"/>
      <c r="C98" s="30"/>
      <c r="D98" s="30"/>
      <c r="E98" s="30"/>
      <c r="F98" s="30"/>
      <c r="G98" s="30"/>
      <c r="H98" s="30"/>
      <c r="I98" s="30"/>
      <c r="J98" s="30"/>
      <c r="K98" s="30"/>
      <c r="L98" s="52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hidden="1" s="2" customFormat="1" ht="6.96" customHeight="1">
      <c r="A99" s="28"/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52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hidden="1"/>
    <row r="101" hidden="1"/>
    <row r="102" hidden="1"/>
    <row r="103" s="2" customFormat="1" ht="6.96" customHeight="1">
      <c r="A103" s="28"/>
      <c r="B103" s="57"/>
      <c r="C103" s="58"/>
      <c r="D103" s="58"/>
      <c r="E103" s="58"/>
      <c r="F103" s="58"/>
      <c r="G103" s="58"/>
      <c r="H103" s="58"/>
      <c r="I103" s="58"/>
      <c r="J103" s="58"/>
      <c r="K103" s="58"/>
      <c r="L103" s="52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="2" customFormat="1" ht="24.96" customHeight="1">
      <c r="A104" s="28"/>
      <c r="B104" s="29"/>
      <c r="C104" s="19" t="s">
        <v>93</v>
      </c>
      <c r="D104" s="30"/>
      <c r="E104" s="30"/>
      <c r="F104" s="30"/>
      <c r="G104" s="30"/>
      <c r="H104" s="30"/>
      <c r="I104" s="30"/>
      <c r="J104" s="30"/>
      <c r="K104" s="30"/>
      <c r="L104" s="52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="2" customFormat="1" ht="6.96" customHeight="1">
      <c r="A105" s="28"/>
      <c r="B105" s="29"/>
      <c r="C105" s="30"/>
      <c r="D105" s="30"/>
      <c r="E105" s="30"/>
      <c r="F105" s="30"/>
      <c r="G105" s="30"/>
      <c r="H105" s="30"/>
      <c r="I105" s="30"/>
      <c r="J105" s="30"/>
      <c r="K105" s="30"/>
      <c r="L105" s="52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="2" customFormat="1" ht="12" customHeight="1">
      <c r="A106" s="28"/>
      <c r="B106" s="29"/>
      <c r="C106" s="25" t="s">
        <v>14</v>
      </c>
      <c r="D106" s="30"/>
      <c r="E106" s="30"/>
      <c r="F106" s="30"/>
      <c r="G106" s="30"/>
      <c r="H106" s="30"/>
      <c r="I106" s="30"/>
      <c r="J106" s="30"/>
      <c r="K106" s="30"/>
      <c r="L106" s="52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26.25" customHeight="1">
      <c r="A107" s="28"/>
      <c r="B107" s="29"/>
      <c r="C107" s="30"/>
      <c r="D107" s="30"/>
      <c r="E107" s="159" t="str">
        <f>E7</f>
        <v>Údržba a oprava výměnných dílů zabezpečovacího a sdělovacího zařízení v obvodu SSZT OŘ PLZ 2025-2027</v>
      </c>
      <c r="F107" s="25"/>
      <c r="G107" s="25"/>
      <c r="H107" s="25"/>
      <c r="I107" s="30"/>
      <c r="J107" s="30"/>
      <c r="K107" s="30"/>
      <c r="L107" s="52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12" customHeight="1">
      <c r="A108" s="28"/>
      <c r="B108" s="29"/>
      <c r="C108" s="25" t="s">
        <v>84</v>
      </c>
      <c r="D108" s="30"/>
      <c r="E108" s="30"/>
      <c r="F108" s="30"/>
      <c r="G108" s="30"/>
      <c r="H108" s="30"/>
      <c r="I108" s="30"/>
      <c r="J108" s="30"/>
      <c r="K108" s="30"/>
      <c r="L108" s="52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30" customHeight="1">
      <c r="A109" s="28"/>
      <c r="B109" s="29"/>
      <c r="C109" s="30"/>
      <c r="D109" s="30"/>
      <c r="E109" s="65" t="str">
        <f>E9</f>
        <v>PS 01 - Údržba a oprava výměnných dílů v obvodu SSZT Plzeň</v>
      </c>
      <c r="F109" s="30"/>
      <c r="G109" s="30"/>
      <c r="H109" s="30"/>
      <c r="I109" s="30"/>
      <c r="J109" s="30"/>
      <c r="K109" s="30"/>
      <c r="L109" s="52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6.96" customHeight="1">
      <c r="A110" s="28"/>
      <c r="B110" s="29"/>
      <c r="C110" s="30"/>
      <c r="D110" s="30"/>
      <c r="E110" s="30"/>
      <c r="F110" s="30"/>
      <c r="G110" s="30"/>
      <c r="H110" s="30"/>
      <c r="I110" s="30"/>
      <c r="J110" s="30"/>
      <c r="K110" s="30"/>
      <c r="L110" s="52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2" customHeight="1">
      <c r="A111" s="28"/>
      <c r="B111" s="29"/>
      <c r="C111" s="25" t="s">
        <v>18</v>
      </c>
      <c r="D111" s="30"/>
      <c r="E111" s="30"/>
      <c r="F111" s="22" t="str">
        <f>F12</f>
        <v>Obvod SSZT Plzeň</v>
      </c>
      <c r="G111" s="30"/>
      <c r="H111" s="30"/>
      <c r="I111" s="25" t="s">
        <v>20</v>
      </c>
      <c r="J111" s="68" t="str">
        <f>IF(J12="","",J12)</f>
        <v>17. 1. 2025</v>
      </c>
      <c r="K111" s="30"/>
      <c r="L111" s="52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6.96" customHeight="1">
      <c r="A112" s="28"/>
      <c r="B112" s="29"/>
      <c r="C112" s="30"/>
      <c r="D112" s="30"/>
      <c r="E112" s="30"/>
      <c r="F112" s="30"/>
      <c r="G112" s="30"/>
      <c r="H112" s="30"/>
      <c r="I112" s="30"/>
      <c r="J112" s="30"/>
      <c r="K112" s="30"/>
      <c r="L112" s="52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15.15" customHeight="1">
      <c r="A113" s="28"/>
      <c r="B113" s="29"/>
      <c r="C113" s="25" t="s">
        <v>22</v>
      </c>
      <c r="D113" s="30"/>
      <c r="E113" s="30"/>
      <c r="F113" s="22" t="str">
        <f>E15</f>
        <v>Správa železnic, státní organizace</v>
      </c>
      <c r="G113" s="30"/>
      <c r="H113" s="30"/>
      <c r="I113" s="25" t="s">
        <v>28</v>
      </c>
      <c r="J113" s="26" t="str">
        <f>E21</f>
        <v xml:space="preserve"> </v>
      </c>
      <c r="K113" s="30"/>
      <c r="L113" s="52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5.15" customHeight="1">
      <c r="A114" s="28"/>
      <c r="B114" s="29"/>
      <c r="C114" s="25" t="s">
        <v>26</v>
      </c>
      <c r="D114" s="30"/>
      <c r="E114" s="30"/>
      <c r="F114" s="22" t="str">
        <f>IF(E18="","",E18)</f>
        <v xml:space="preserve"> </v>
      </c>
      <c r="G114" s="30"/>
      <c r="H114" s="30"/>
      <c r="I114" s="25" t="s">
        <v>30</v>
      </c>
      <c r="J114" s="26" t="str">
        <f>E24</f>
        <v xml:space="preserve"> </v>
      </c>
      <c r="K114" s="30"/>
      <c r="L114" s="52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0.32" customHeight="1">
      <c r="A115" s="28"/>
      <c r="B115" s="29"/>
      <c r="C115" s="30"/>
      <c r="D115" s="30"/>
      <c r="E115" s="30"/>
      <c r="F115" s="30"/>
      <c r="G115" s="30"/>
      <c r="H115" s="30"/>
      <c r="I115" s="30"/>
      <c r="J115" s="30"/>
      <c r="K115" s="30"/>
      <c r="L115" s="52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10" customFormat="1" ht="29.28" customHeight="1">
      <c r="A116" s="170"/>
      <c r="B116" s="171"/>
      <c r="C116" s="172" t="s">
        <v>94</v>
      </c>
      <c r="D116" s="173" t="s">
        <v>57</v>
      </c>
      <c r="E116" s="173" t="s">
        <v>53</v>
      </c>
      <c r="F116" s="173" t="s">
        <v>54</v>
      </c>
      <c r="G116" s="173" t="s">
        <v>95</v>
      </c>
      <c r="H116" s="173" t="s">
        <v>96</v>
      </c>
      <c r="I116" s="173" t="s">
        <v>97</v>
      </c>
      <c r="J116" s="173" t="s">
        <v>89</v>
      </c>
      <c r="K116" s="174" t="s">
        <v>98</v>
      </c>
      <c r="L116" s="175"/>
      <c r="M116" s="89" t="s">
        <v>1</v>
      </c>
      <c r="N116" s="90" t="s">
        <v>36</v>
      </c>
      <c r="O116" s="90" t="s">
        <v>99</v>
      </c>
      <c r="P116" s="90" t="s">
        <v>100</v>
      </c>
      <c r="Q116" s="90" t="s">
        <v>101</v>
      </c>
      <c r="R116" s="90" t="s">
        <v>102</v>
      </c>
      <c r="S116" s="90" t="s">
        <v>103</v>
      </c>
      <c r="T116" s="91" t="s">
        <v>104</v>
      </c>
      <c r="U116" s="170"/>
      <c r="V116" s="170"/>
      <c r="W116" s="170"/>
      <c r="X116" s="170"/>
      <c r="Y116" s="170"/>
      <c r="Z116" s="170"/>
      <c r="AA116" s="170"/>
      <c r="AB116" s="170"/>
      <c r="AC116" s="170"/>
      <c r="AD116" s="170"/>
      <c r="AE116" s="170"/>
    </row>
    <row r="117" s="2" customFormat="1" ht="22.8" customHeight="1">
      <c r="A117" s="28"/>
      <c r="B117" s="29"/>
      <c r="C117" s="96" t="s">
        <v>105</v>
      </c>
      <c r="D117" s="30"/>
      <c r="E117" s="30"/>
      <c r="F117" s="30"/>
      <c r="G117" s="30"/>
      <c r="H117" s="30"/>
      <c r="I117" s="30"/>
      <c r="J117" s="176">
        <f>BK117</f>
        <v>5920638</v>
      </c>
      <c r="K117" s="30"/>
      <c r="L117" s="34"/>
      <c r="M117" s="92"/>
      <c r="N117" s="177"/>
      <c r="O117" s="93"/>
      <c r="P117" s="178">
        <f>P118</f>
        <v>0</v>
      </c>
      <c r="Q117" s="93"/>
      <c r="R117" s="178">
        <f>R118</f>
        <v>0</v>
      </c>
      <c r="S117" s="93"/>
      <c r="T117" s="179">
        <f>T118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T117" s="13" t="s">
        <v>71</v>
      </c>
      <c r="AU117" s="13" t="s">
        <v>91</v>
      </c>
      <c r="BK117" s="180">
        <f>BK118</f>
        <v>5920638</v>
      </c>
    </row>
    <row r="118" s="11" customFormat="1" ht="25.92" customHeight="1">
      <c r="A118" s="11"/>
      <c r="B118" s="181"/>
      <c r="C118" s="182"/>
      <c r="D118" s="183" t="s">
        <v>71</v>
      </c>
      <c r="E118" s="184" t="s">
        <v>106</v>
      </c>
      <c r="F118" s="184" t="s">
        <v>107</v>
      </c>
      <c r="G118" s="182"/>
      <c r="H118" s="182"/>
      <c r="I118" s="182"/>
      <c r="J118" s="185">
        <f>BK118</f>
        <v>5920638</v>
      </c>
      <c r="K118" s="182"/>
      <c r="L118" s="186"/>
      <c r="M118" s="187"/>
      <c r="N118" s="188"/>
      <c r="O118" s="188"/>
      <c r="P118" s="189">
        <f>SUM(P119:P366)</f>
        <v>0</v>
      </c>
      <c r="Q118" s="188"/>
      <c r="R118" s="189">
        <f>SUM(R119:R366)</f>
        <v>0</v>
      </c>
      <c r="S118" s="188"/>
      <c r="T118" s="190">
        <f>SUM(T119:T366)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91" t="s">
        <v>108</v>
      </c>
      <c r="AT118" s="192" t="s">
        <v>71</v>
      </c>
      <c r="AU118" s="192" t="s">
        <v>72</v>
      </c>
      <c r="AY118" s="191" t="s">
        <v>109</v>
      </c>
      <c r="BK118" s="193">
        <f>SUM(BK119:BK366)</f>
        <v>5920638</v>
      </c>
    </row>
    <row r="119" s="2" customFormat="1" ht="16.5" customHeight="1">
      <c r="A119" s="28"/>
      <c r="B119" s="29"/>
      <c r="C119" s="194" t="s">
        <v>80</v>
      </c>
      <c r="D119" s="194" t="s">
        <v>110</v>
      </c>
      <c r="E119" s="195" t="s">
        <v>111</v>
      </c>
      <c r="F119" s="196" t="s">
        <v>112</v>
      </c>
      <c r="G119" s="197" t="s">
        <v>113</v>
      </c>
      <c r="H119" s="198">
        <v>0</v>
      </c>
      <c r="I119" s="199">
        <v>147</v>
      </c>
      <c r="J119" s="199">
        <f>ROUND(I119*H119,2)</f>
        <v>0</v>
      </c>
      <c r="K119" s="196" t="s">
        <v>114</v>
      </c>
      <c r="L119" s="34"/>
      <c r="M119" s="200" t="s">
        <v>1</v>
      </c>
      <c r="N119" s="201" t="s">
        <v>37</v>
      </c>
      <c r="O119" s="202">
        <v>0</v>
      </c>
      <c r="P119" s="202">
        <f>O119*H119</f>
        <v>0</v>
      </c>
      <c r="Q119" s="202">
        <v>0</v>
      </c>
      <c r="R119" s="202">
        <f>Q119*H119</f>
        <v>0</v>
      </c>
      <c r="S119" s="202">
        <v>0</v>
      </c>
      <c r="T119" s="203">
        <f>S119*H119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204" t="s">
        <v>80</v>
      </c>
      <c r="AT119" s="204" t="s">
        <v>110</v>
      </c>
      <c r="AU119" s="204" t="s">
        <v>80</v>
      </c>
      <c r="AY119" s="13" t="s">
        <v>109</v>
      </c>
      <c r="BE119" s="205">
        <f>IF(N119="základní",J119,0)</f>
        <v>0</v>
      </c>
      <c r="BF119" s="205">
        <f>IF(N119="snížená",J119,0)</f>
        <v>0</v>
      </c>
      <c r="BG119" s="205">
        <f>IF(N119="zákl. přenesená",J119,0)</f>
        <v>0</v>
      </c>
      <c r="BH119" s="205">
        <f>IF(N119="sníž. přenesená",J119,0)</f>
        <v>0</v>
      </c>
      <c r="BI119" s="205">
        <f>IF(N119="nulová",J119,0)</f>
        <v>0</v>
      </c>
      <c r="BJ119" s="13" t="s">
        <v>80</v>
      </c>
      <c r="BK119" s="205">
        <f>ROUND(I119*H119,2)</f>
        <v>0</v>
      </c>
      <c r="BL119" s="13" t="s">
        <v>80</v>
      </c>
      <c r="BM119" s="204" t="s">
        <v>115</v>
      </c>
    </row>
    <row r="120" s="2" customFormat="1">
      <c r="A120" s="28"/>
      <c r="B120" s="29"/>
      <c r="C120" s="30"/>
      <c r="D120" s="206" t="s">
        <v>116</v>
      </c>
      <c r="E120" s="30"/>
      <c r="F120" s="207" t="s">
        <v>117</v>
      </c>
      <c r="G120" s="30"/>
      <c r="H120" s="30"/>
      <c r="I120" s="30"/>
      <c r="J120" s="30"/>
      <c r="K120" s="30"/>
      <c r="L120" s="34"/>
      <c r="M120" s="208"/>
      <c r="N120" s="209"/>
      <c r="O120" s="80"/>
      <c r="P120" s="80"/>
      <c r="Q120" s="80"/>
      <c r="R120" s="80"/>
      <c r="S120" s="80"/>
      <c r="T120" s="81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3" t="s">
        <v>116</v>
      </c>
      <c r="AU120" s="13" t="s">
        <v>80</v>
      </c>
    </row>
    <row r="121" s="2" customFormat="1" ht="16.5" customHeight="1">
      <c r="A121" s="28"/>
      <c r="B121" s="29"/>
      <c r="C121" s="194" t="s">
        <v>82</v>
      </c>
      <c r="D121" s="194" t="s">
        <v>110</v>
      </c>
      <c r="E121" s="195" t="s">
        <v>118</v>
      </c>
      <c r="F121" s="196" t="s">
        <v>119</v>
      </c>
      <c r="G121" s="197" t="s">
        <v>113</v>
      </c>
      <c r="H121" s="198">
        <v>0</v>
      </c>
      <c r="I121" s="199">
        <v>147</v>
      </c>
      <c r="J121" s="199">
        <f>ROUND(I121*H121,2)</f>
        <v>0</v>
      </c>
      <c r="K121" s="196" t="s">
        <v>114</v>
      </c>
      <c r="L121" s="34"/>
      <c r="M121" s="200" t="s">
        <v>1</v>
      </c>
      <c r="N121" s="201" t="s">
        <v>37</v>
      </c>
      <c r="O121" s="202">
        <v>0</v>
      </c>
      <c r="P121" s="202">
        <f>O121*H121</f>
        <v>0</v>
      </c>
      <c r="Q121" s="202">
        <v>0</v>
      </c>
      <c r="R121" s="202">
        <f>Q121*H121</f>
        <v>0</v>
      </c>
      <c r="S121" s="202">
        <v>0</v>
      </c>
      <c r="T121" s="203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204" t="s">
        <v>80</v>
      </c>
      <c r="AT121" s="204" t="s">
        <v>110</v>
      </c>
      <c r="AU121" s="204" t="s">
        <v>80</v>
      </c>
      <c r="AY121" s="13" t="s">
        <v>109</v>
      </c>
      <c r="BE121" s="205">
        <f>IF(N121="základní",J121,0)</f>
        <v>0</v>
      </c>
      <c r="BF121" s="205">
        <f>IF(N121="snížená",J121,0)</f>
        <v>0</v>
      </c>
      <c r="BG121" s="205">
        <f>IF(N121="zákl. přenesená",J121,0)</f>
        <v>0</v>
      </c>
      <c r="BH121" s="205">
        <f>IF(N121="sníž. přenesená",J121,0)</f>
        <v>0</v>
      </c>
      <c r="BI121" s="205">
        <f>IF(N121="nulová",J121,0)</f>
        <v>0</v>
      </c>
      <c r="BJ121" s="13" t="s">
        <v>80</v>
      </c>
      <c r="BK121" s="205">
        <f>ROUND(I121*H121,2)</f>
        <v>0</v>
      </c>
      <c r="BL121" s="13" t="s">
        <v>80</v>
      </c>
      <c r="BM121" s="204" t="s">
        <v>120</v>
      </c>
    </row>
    <row r="122" s="2" customFormat="1">
      <c r="A122" s="28"/>
      <c r="B122" s="29"/>
      <c r="C122" s="30"/>
      <c r="D122" s="206" t="s">
        <v>116</v>
      </c>
      <c r="E122" s="30"/>
      <c r="F122" s="207" t="s">
        <v>121</v>
      </c>
      <c r="G122" s="30"/>
      <c r="H122" s="30"/>
      <c r="I122" s="30"/>
      <c r="J122" s="30"/>
      <c r="K122" s="30"/>
      <c r="L122" s="34"/>
      <c r="M122" s="208"/>
      <c r="N122" s="209"/>
      <c r="O122" s="80"/>
      <c r="P122" s="80"/>
      <c r="Q122" s="80"/>
      <c r="R122" s="80"/>
      <c r="S122" s="80"/>
      <c r="T122" s="81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3" t="s">
        <v>116</v>
      </c>
      <c r="AU122" s="13" t="s">
        <v>80</v>
      </c>
    </row>
    <row r="123" s="2" customFormat="1" ht="16.5" customHeight="1">
      <c r="A123" s="28"/>
      <c r="B123" s="29"/>
      <c r="C123" s="194" t="s">
        <v>122</v>
      </c>
      <c r="D123" s="194" t="s">
        <v>110</v>
      </c>
      <c r="E123" s="195" t="s">
        <v>123</v>
      </c>
      <c r="F123" s="196" t="s">
        <v>124</v>
      </c>
      <c r="G123" s="197" t="s">
        <v>113</v>
      </c>
      <c r="H123" s="198">
        <v>0</v>
      </c>
      <c r="I123" s="199">
        <v>147</v>
      </c>
      <c r="J123" s="199">
        <f>ROUND(I123*H123,2)</f>
        <v>0</v>
      </c>
      <c r="K123" s="196" t="s">
        <v>114</v>
      </c>
      <c r="L123" s="34"/>
      <c r="M123" s="200" t="s">
        <v>1</v>
      </c>
      <c r="N123" s="201" t="s">
        <v>37</v>
      </c>
      <c r="O123" s="202">
        <v>0</v>
      </c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204" t="s">
        <v>80</v>
      </c>
      <c r="AT123" s="204" t="s">
        <v>110</v>
      </c>
      <c r="AU123" s="204" t="s">
        <v>80</v>
      </c>
      <c r="AY123" s="13" t="s">
        <v>109</v>
      </c>
      <c r="BE123" s="205">
        <f>IF(N123="základní",J123,0)</f>
        <v>0</v>
      </c>
      <c r="BF123" s="205">
        <f>IF(N123="snížená",J123,0)</f>
        <v>0</v>
      </c>
      <c r="BG123" s="205">
        <f>IF(N123="zákl. přenesená",J123,0)</f>
        <v>0</v>
      </c>
      <c r="BH123" s="205">
        <f>IF(N123="sníž. přenesená",J123,0)</f>
        <v>0</v>
      </c>
      <c r="BI123" s="205">
        <f>IF(N123="nulová",J123,0)</f>
        <v>0</v>
      </c>
      <c r="BJ123" s="13" t="s">
        <v>80</v>
      </c>
      <c r="BK123" s="205">
        <f>ROUND(I123*H123,2)</f>
        <v>0</v>
      </c>
      <c r="BL123" s="13" t="s">
        <v>80</v>
      </c>
      <c r="BM123" s="204" t="s">
        <v>125</v>
      </c>
    </row>
    <row r="124" s="2" customFormat="1">
      <c r="A124" s="28"/>
      <c r="B124" s="29"/>
      <c r="C124" s="30"/>
      <c r="D124" s="206" t="s">
        <v>116</v>
      </c>
      <c r="E124" s="30"/>
      <c r="F124" s="207" t="s">
        <v>126</v>
      </c>
      <c r="G124" s="30"/>
      <c r="H124" s="30"/>
      <c r="I124" s="30"/>
      <c r="J124" s="30"/>
      <c r="K124" s="30"/>
      <c r="L124" s="34"/>
      <c r="M124" s="208"/>
      <c r="N124" s="209"/>
      <c r="O124" s="80"/>
      <c r="P124" s="80"/>
      <c r="Q124" s="80"/>
      <c r="R124" s="80"/>
      <c r="S124" s="80"/>
      <c r="T124" s="81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3" t="s">
        <v>116</v>
      </c>
      <c r="AU124" s="13" t="s">
        <v>80</v>
      </c>
    </row>
    <row r="125" s="2" customFormat="1" ht="24.15" customHeight="1">
      <c r="A125" s="28"/>
      <c r="B125" s="29"/>
      <c r="C125" s="194" t="s">
        <v>108</v>
      </c>
      <c r="D125" s="194" t="s">
        <v>110</v>
      </c>
      <c r="E125" s="195" t="s">
        <v>127</v>
      </c>
      <c r="F125" s="196" t="s">
        <v>128</v>
      </c>
      <c r="G125" s="197" t="s">
        <v>113</v>
      </c>
      <c r="H125" s="198">
        <v>0</v>
      </c>
      <c r="I125" s="199">
        <v>2790</v>
      </c>
      <c r="J125" s="199">
        <f>ROUND(I125*H125,2)</f>
        <v>0</v>
      </c>
      <c r="K125" s="196" t="s">
        <v>114</v>
      </c>
      <c r="L125" s="34"/>
      <c r="M125" s="200" t="s">
        <v>1</v>
      </c>
      <c r="N125" s="201" t="s">
        <v>37</v>
      </c>
      <c r="O125" s="202">
        <v>0</v>
      </c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204" t="s">
        <v>80</v>
      </c>
      <c r="AT125" s="204" t="s">
        <v>110</v>
      </c>
      <c r="AU125" s="204" t="s">
        <v>80</v>
      </c>
      <c r="AY125" s="13" t="s">
        <v>109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3" t="s">
        <v>80</v>
      </c>
      <c r="BK125" s="205">
        <f>ROUND(I125*H125,2)</f>
        <v>0</v>
      </c>
      <c r="BL125" s="13" t="s">
        <v>80</v>
      </c>
      <c r="BM125" s="204" t="s">
        <v>129</v>
      </c>
    </row>
    <row r="126" s="2" customFormat="1">
      <c r="A126" s="28"/>
      <c r="B126" s="29"/>
      <c r="C126" s="30"/>
      <c r="D126" s="206" t="s">
        <v>116</v>
      </c>
      <c r="E126" s="30"/>
      <c r="F126" s="207" t="s">
        <v>130</v>
      </c>
      <c r="G126" s="30"/>
      <c r="H126" s="30"/>
      <c r="I126" s="30"/>
      <c r="J126" s="30"/>
      <c r="K126" s="30"/>
      <c r="L126" s="34"/>
      <c r="M126" s="208"/>
      <c r="N126" s="209"/>
      <c r="O126" s="80"/>
      <c r="P126" s="80"/>
      <c r="Q126" s="80"/>
      <c r="R126" s="80"/>
      <c r="S126" s="80"/>
      <c r="T126" s="81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3" t="s">
        <v>116</v>
      </c>
      <c r="AU126" s="13" t="s">
        <v>80</v>
      </c>
    </row>
    <row r="127" s="2" customFormat="1" ht="16.5" customHeight="1">
      <c r="A127" s="28"/>
      <c r="B127" s="29"/>
      <c r="C127" s="194" t="s">
        <v>131</v>
      </c>
      <c r="D127" s="194" t="s">
        <v>110</v>
      </c>
      <c r="E127" s="195" t="s">
        <v>132</v>
      </c>
      <c r="F127" s="196" t="s">
        <v>133</v>
      </c>
      <c r="G127" s="197" t="s">
        <v>113</v>
      </c>
      <c r="H127" s="198">
        <v>0</v>
      </c>
      <c r="I127" s="199">
        <v>2850</v>
      </c>
      <c r="J127" s="199">
        <f>ROUND(I127*H127,2)</f>
        <v>0</v>
      </c>
      <c r="K127" s="196" t="s">
        <v>114</v>
      </c>
      <c r="L127" s="34"/>
      <c r="M127" s="200" t="s">
        <v>1</v>
      </c>
      <c r="N127" s="201" t="s">
        <v>37</v>
      </c>
      <c r="O127" s="202">
        <v>0</v>
      </c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204" t="s">
        <v>80</v>
      </c>
      <c r="AT127" s="204" t="s">
        <v>110</v>
      </c>
      <c r="AU127" s="204" t="s">
        <v>80</v>
      </c>
      <c r="AY127" s="13" t="s">
        <v>109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3" t="s">
        <v>80</v>
      </c>
      <c r="BK127" s="205">
        <f>ROUND(I127*H127,2)</f>
        <v>0</v>
      </c>
      <c r="BL127" s="13" t="s">
        <v>80</v>
      </c>
      <c r="BM127" s="204" t="s">
        <v>134</v>
      </c>
    </row>
    <row r="128" s="2" customFormat="1">
      <c r="A128" s="28"/>
      <c r="B128" s="29"/>
      <c r="C128" s="30"/>
      <c r="D128" s="206" t="s">
        <v>116</v>
      </c>
      <c r="E128" s="30"/>
      <c r="F128" s="207" t="s">
        <v>135</v>
      </c>
      <c r="G128" s="30"/>
      <c r="H128" s="30"/>
      <c r="I128" s="30"/>
      <c r="J128" s="30"/>
      <c r="K128" s="30"/>
      <c r="L128" s="34"/>
      <c r="M128" s="208"/>
      <c r="N128" s="209"/>
      <c r="O128" s="80"/>
      <c r="P128" s="80"/>
      <c r="Q128" s="80"/>
      <c r="R128" s="80"/>
      <c r="S128" s="80"/>
      <c r="T128" s="81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3" t="s">
        <v>116</v>
      </c>
      <c r="AU128" s="13" t="s">
        <v>80</v>
      </c>
    </row>
    <row r="129" s="2" customFormat="1" ht="16.5" customHeight="1">
      <c r="A129" s="28"/>
      <c r="B129" s="29"/>
      <c r="C129" s="194" t="s">
        <v>136</v>
      </c>
      <c r="D129" s="194" t="s">
        <v>110</v>
      </c>
      <c r="E129" s="195" t="s">
        <v>137</v>
      </c>
      <c r="F129" s="196" t="s">
        <v>138</v>
      </c>
      <c r="G129" s="197" t="s">
        <v>113</v>
      </c>
      <c r="H129" s="198">
        <v>0</v>
      </c>
      <c r="I129" s="199">
        <v>3630</v>
      </c>
      <c r="J129" s="199">
        <f>ROUND(I129*H129,2)</f>
        <v>0</v>
      </c>
      <c r="K129" s="196" t="s">
        <v>114</v>
      </c>
      <c r="L129" s="34"/>
      <c r="M129" s="200" t="s">
        <v>1</v>
      </c>
      <c r="N129" s="201" t="s">
        <v>37</v>
      </c>
      <c r="O129" s="202">
        <v>0</v>
      </c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204" t="s">
        <v>80</v>
      </c>
      <c r="AT129" s="204" t="s">
        <v>110</v>
      </c>
      <c r="AU129" s="204" t="s">
        <v>80</v>
      </c>
      <c r="AY129" s="13" t="s">
        <v>109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3" t="s">
        <v>80</v>
      </c>
      <c r="BK129" s="205">
        <f>ROUND(I129*H129,2)</f>
        <v>0</v>
      </c>
      <c r="BL129" s="13" t="s">
        <v>80</v>
      </c>
      <c r="BM129" s="204" t="s">
        <v>139</v>
      </c>
    </row>
    <row r="130" s="2" customFormat="1">
      <c r="A130" s="28"/>
      <c r="B130" s="29"/>
      <c r="C130" s="30"/>
      <c r="D130" s="206" t="s">
        <v>116</v>
      </c>
      <c r="E130" s="30"/>
      <c r="F130" s="207" t="s">
        <v>140</v>
      </c>
      <c r="G130" s="30"/>
      <c r="H130" s="30"/>
      <c r="I130" s="30"/>
      <c r="J130" s="30"/>
      <c r="K130" s="30"/>
      <c r="L130" s="34"/>
      <c r="M130" s="208"/>
      <c r="N130" s="209"/>
      <c r="O130" s="80"/>
      <c r="P130" s="80"/>
      <c r="Q130" s="80"/>
      <c r="R130" s="80"/>
      <c r="S130" s="80"/>
      <c r="T130" s="81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T130" s="13" t="s">
        <v>116</v>
      </c>
      <c r="AU130" s="13" t="s">
        <v>80</v>
      </c>
    </row>
    <row r="131" s="2" customFormat="1" ht="16.5" customHeight="1">
      <c r="A131" s="28"/>
      <c r="B131" s="29"/>
      <c r="C131" s="194" t="s">
        <v>141</v>
      </c>
      <c r="D131" s="194" t="s">
        <v>110</v>
      </c>
      <c r="E131" s="195" t="s">
        <v>142</v>
      </c>
      <c r="F131" s="196" t="s">
        <v>143</v>
      </c>
      <c r="G131" s="197" t="s">
        <v>113</v>
      </c>
      <c r="H131" s="198">
        <v>0</v>
      </c>
      <c r="I131" s="199">
        <v>3650</v>
      </c>
      <c r="J131" s="199">
        <f>ROUND(I131*H131,2)</f>
        <v>0</v>
      </c>
      <c r="K131" s="196" t="s">
        <v>114</v>
      </c>
      <c r="L131" s="34"/>
      <c r="M131" s="200" t="s">
        <v>1</v>
      </c>
      <c r="N131" s="201" t="s">
        <v>37</v>
      </c>
      <c r="O131" s="202">
        <v>0</v>
      </c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204" t="s">
        <v>80</v>
      </c>
      <c r="AT131" s="204" t="s">
        <v>110</v>
      </c>
      <c r="AU131" s="204" t="s">
        <v>80</v>
      </c>
      <c r="AY131" s="13" t="s">
        <v>109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3" t="s">
        <v>80</v>
      </c>
      <c r="BK131" s="205">
        <f>ROUND(I131*H131,2)</f>
        <v>0</v>
      </c>
      <c r="BL131" s="13" t="s">
        <v>80</v>
      </c>
      <c r="BM131" s="204" t="s">
        <v>144</v>
      </c>
    </row>
    <row r="132" s="2" customFormat="1">
      <c r="A132" s="28"/>
      <c r="B132" s="29"/>
      <c r="C132" s="30"/>
      <c r="D132" s="206" t="s">
        <v>116</v>
      </c>
      <c r="E132" s="30"/>
      <c r="F132" s="207" t="s">
        <v>145</v>
      </c>
      <c r="G132" s="30"/>
      <c r="H132" s="30"/>
      <c r="I132" s="30"/>
      <c r="J132" s="30"/>
      <c r="K132" s="30"/>
      <c r="L132" s="34"/>
      <c r="M132" s="208"/>
      <c r="N132" s="209"/>
      <c r="O132" s="80"/>
      <c r="P132" s="80"/>
      <c r="Q132" s="80"/>
      <c r="R132" s="80"/>
      <c r="S132" s="80"/>
      <c r="T132" s="81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T132" s="13" t="s">
        <v>116</v>
      </c>
      <c r="AU132" s="13" t="s">
        <v>80</v>
      </c>
    </row>
    <row r="133" s="2" customFormat="1" ht="24.15" customHeight="1">
      <c r="A133" s="28"/>
      <c r="B133" s="29"/>
      <c r="C133" s="194" t="s">
        <v>146</v>
      </c>
      <c r="D133" s="194" t="s">
        <v>110</v>
      </c>
      <c r="E133" s="195" t="s">
        <v>147</v>
      </c>
      <c r="F133" s="196" t="s">
        <v>148</v>
      </c>
      <c r="G133" s="197" t="s">
        <v>113</v>
      </c>
      <c r="H133" s="198">
        <v>14</v>
      </c>
      <c r="I133" s="199">
        <v>3020</v>
      </c>
      <c r="J133" s="199">
        <f>ROUND(I133*H133,2)</f>
        <v>42280</v>
      </c>
      <c r="K133" s="196" t="s">
        <v>114</v>
      </c>
      <c r="L133" s="34"/>
      <c r="M133" s="200" t="s">
        <v>1</v>
      </c>
      <c r="N133" s="201" t="s">
        <v>37</v>
      </c>
      <c r="O133" s="202">
        <v>0</v>
      </c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204" t="s">
        <v>80</v>
      </c>
      <c r="AT133" s="204" t="s">
        <v>110</v>
      </c>
      <c r="AU133" s="204" t="s">
        <v>80</v>
      </c>
      <c r="AY133" s="13" t="s">
        <v>109</v>
      </c>
      <c r="BE133" s="205">
        <f>IF(N133="základní",J133,0)</f>
        <v>42280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3" t="s">
        <v>80</v>
      </c>
      <c r="BK133" s="205">
        <f>ROUND(I133*H133,2)</f>
        <v>42280</v>
      </c>
      <c r="BL133" s="13" t="s">
        <v>80</v>
      </c>
      <c r="BM133" s="204" t="s">
        <v>149</v>
      </c>
    </row>
    <row r="134" s="2" customFormat="1">
      <c r="A134" s="28"/>
      <c r="B134" s="29"/>
      <c r="C134" s="30"/>
      <c r="D134" s="206" t="s">
        <v>116</v>
      </c>
      <c r="E134" s="30"/>
      <c r="F134" s="207" t="s">
        <v>150</v>
      </c>
      <c r="G134" s="30"/>
      <c r="H134" s="30"/>
      <c r="I134" s="30"/>
      <c r="J134" s="30"/>
      <c r="K134" s="30"/>
      <c r="L134" s="34"/>
      <c r="M134" s="208"/>
      <c r="N134" s="209"/>
      <c r="O134" s="80"/>
      <c r="P134" s="80"/>
      <c r="Q134" s="80"/>
      <c r="R134" s="80"/>
      <c r="S134" s="80"/>
      <c r="T134" s="81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T134" s="13" t="s">
        <v>116</v>
      </c>
      <c r="AU134" s="13" t="s">
        <v>80</v>
      </c>
    </row>
    <row r="135" s="2" customFormat="1" ht="33" customHeight="1">
      <c r="A135" s="28"/>
      <c r="B135" s="29"/>
      <c r="C135" s="194" t="s">
        <v>151</v>
      </c>
      <c r="D135" s="194" t="s">
        <v>110</v>
      </c>
      <c r="E135" s="195" t="s">
        <v>152</v>
      </c>
      <c r="F135" s="196" t="s">
        <v>153</v>
      </c>
      <c r="G135" s="197" t="s">
        <v>113</v>
      </c>
      <c r="H135" s="198">
        <v>2</v>
      </c>
      <c r="I135" s="199">
        <v>4430</v>
      </c>
      <c r="J135" s="199">
        <f>ROUND(I135*H135,2)</f>
        <v>8860</v>
      </c>
      <c r="K135" s="196" t="s">
        <v>114</v>
      </c>
      <c r="L135" s="34"/>
      <c r="M135" s="200" t="s">
        <v>1</v>
      </c>
      <c r="N135" s="201" t="s">
        <v>37</v>
      </c>
      <c r="O135" s="202">
        <v>0</v>
      </c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204" t="s">
        <v>80</v>
      </c>
      <c r="AT135" s="204" t="s">
        <v>110</v>
      </c>
      <c r="AU135" s="204" t="s">
        <v>80</v>
      </c>
      <c r="AY135" s="13" t="s">
        <v>109</v>
      </c>
      <c r="BE135" s="205">
        <f>IF(N135="základní",J135,0)</f>
        <v>8860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3" t="s">
        <v>80</v>
      </c>
      <c r="BK135" s="205">
        <f>ROUND(I135*H135,2)</f>
        <v>8860</v>
      </c>
      <c r="BL135" s="13" t="s">
        <v>80</v>
      </c>
      <c r="BM135" s="204" t="s">
        <v>154</v>
      </c>
    </row>
    <row r="136" s="2" customFormat="1">
      <c r="A136" s="28"/>
      <c r="B136" s="29"/>
      <c r="C136" s="30"/>
      <c r="D136" s="206" t="s">
        <v>116</v>
      </c>
      <c r="E136" s="30"/>
      <c r="F136" s="207" t="s">
        <v>155</v>
      </c>
      <c r="G136" s="30"/>
      <c r="H136" s="30"/>
      <c r="I136" s="30"/>
      <c r="J136" s="30"/>
      <c r="K136" s="30"/>
      <c r="L136" s="34"/>
      <c r="M136" s="208"/>
      <c r="N136" s="209"/>
      <c r="O136" s="80"/>
      <c r="P136" s="80"/>
      <c r="Q136" s="80"/>
      <c r="R136" s="80"/>
      <c r="S136" s="80"/>
      <c r="T136" s="81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T136" s="13" t="s">
        <v>116</v>
      </c>
      <c r="AU136" s="13" t="s">
        <v>80</v>
      </c>
    </row>
    <row r="137" s="2" customFormat="1" ht="16.5" customHeight="1">
      <c r="A137" s="28"/>
      <c r="B137" s="29"/>
      <c r="C137" s="194" t="s">
        <v>156</v>
      </c>
      <c r="D137" s="194" t="s">
        <v>110</v>
      </c>
      <c r="E137" s="195" t="s">
        <v>157</v>
      </c>
      <c r="F137" s="196" t="s">
        <v>158</v>
      </c>
      <c r="G137" s="197" t="s">
        <v>113</v>
      </c>
      <c r="H137" s="198">
        <v>0</v>
      </c>
      <c r="I137" s="199">
        <v>5280</v>
      </c>
      <c r="J137" s="199">
        <f>ROUND(I137*H137,2)</f>
        <v>0</v>
      </c>
      <c r="K137" s="196" t="s">
        <v>114</v>
      </c>
      <c r="L137" s="34"/>
      <c r="M137" s="200" t="s">
        <v>1</v>
      </c>
      <c r="N137" s="201" t="s">
        <v>37</v>
      </c>
      <c r="O137" s="202">
        <v>0</v>
      </c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204" t="s">
        <v>80</v>
      </c>
      <c r="AT137" s="204" t="s">
        <v>110</v>
      </c>
      <c r="AU137" s="204" t="s">
        <v>80</v>
      </c>
      <c r="AY137" s="13" t="s">
        <v>109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3" t="s">
        <v>80</v>
      </c>
      <c r="BK137" s="205">
        <f>ROUND(I137*H137,2)</f>
        <v>0</v>
      </c>
      <c r="BL137" s="13" t="s">
        <v>80</v>
      </c>
      <c r="BM137" s="204" t="s">
        <v>159</v>
      </c>
    </row>
    <row r="138" s="2" customFormat="1">
      <c r="A138" s="28"/>
      <c r="B138" s="29"/>
      <c r="C138" s="30"/>
      <c r="D138" s="206" t="s">
        <v>116</v>
      </c>
      <c r="E138" s="30"/>
      <c r="F138" s="207" t="s">
        <v>160</v>
      </c>
      <c r="G138" s="30"/>
      <c r="H138" s="30"/>
      <c r="I138" s="30"/>
      <c r="J138" s="30"/>
      <c r="K138" s="30"/>
      <c r="L138" s="34"/>
      <c r="M138" s="208"/>
      <c r="N138" s="209"/>
      <c r="O138" s="80"/>
      <c r="P138" s="80"/>
      <c r="Q138" s="80"/>
      <c r="R138" s="80"/>
      <c r="S138" s="80"/>
      <c r="T138" s="81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T138" s="13" t="s">
        <v>116</v>
      </c>
      <c r="AU138" s="13" t="s">
        <v>80</v>
      </c>
    </row>
    <row r="139" s="2" customFormat="1" ht="16.5" customHeight="1">
      <c r="A139" s="28"/>
      <c r="B139" s="29"/>
      <c r="C139" s="194" t="s">
        <v>161</v>
      </c>
      <c r="D139" s="194" t="s">
        <v>110</v>
      </c>
      <c r="E139" s="195" t="s">
        <v>162</v>
      </c>
      <c r="F139" s="196" t="s">
        <v>163</v>
      </c>
      <c r="G139" s="197" t="s">
        <v>113</v>
      </c>
      <c r="H139" s="198">
        <v>0</v>
      </c>
      <c r="I139" s="199">
        <v>3260</v>
      </c>
      <c r="J139" s="199">
        <f>ROUND(I139*H139,2)</f>
        <v>0</v>
      </c>
      <c r="K139" s="196" t="s">
        <v>114</v>
      </c>
      <c r="L139" s="34"/>
      <c r="M139" s="200" t="s">
        <v>1</v>
      </c>
      <c r="N139" s="201" t="s">
        <v>37</v>
      </c>
      <c r="O139" s="202">
        <v>0</v>
      </c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204" t="s">
        <v>80</v>
      </c>
      <c r="AT139" s="204" t="s">
        <v>110</v>
      </c>
      <c r="AU139" s="204" t="s">
        <v>80</v>
      </c>
      <c r="AY139" s="13" t="s">
        <v>109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3" t="s">
        <v>80</v>
      </c>
      <c r="BK139" s="205">
        <f>ROUND(I139*H139,2)</f>
        <v>0</v>
      </c>
      <c r="BL139" s="13" t="s">
        <v>80</v>
      </c>
      <c r="BM139" s="204" t="s">
        <v>164</v>
      </c>
    </row>
    <row r="140" s="2" customFormat="1">
      <c r="A140" s="28"/>
      <c r="B140" s="29"/>
      <c r="C140" s="30"/>
      <c r="D140" s="206" t="s">
        <v>116</v>
      </c>
      <c r="E140" s="30"/>
      <c r="F140" s="207" t="s">
        <v>165</v>
      </c>
      <c r="G140" s="30"/>
      <c r="H140" s="30"/>
      <c r="I140" s="30"/>
      <c r="J140" s="30"/>
      <c r="K140" s="30"/>
      <c r="L140" s="34"/>
      <c r="M140" s="208"/>
      <c r="N140" s="209"/>
      <c r="O140" s="80"/>
      <c r="P140" s="80"/>
      <c r="Q140" s="80"/>
      <c r="R140" s="80"/>
      <c r="S140" s="80"/>
      <c r="T140" s="81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T140" s="13" t="s">
        <v>116</v>
      </c>
      <c r="AU140" s="13" t="s">
        <v>80</v>
      </c>
    </row>
    <row r="141" s="2" customFormat="1" ht="16.5" customHeight="1">
      <c r="A141" s="28"/>
      <c r="B141" s="29"/>
      <c r="C141" s="194" t="s">
        <v>8</v>
      </c>
      <c r="D141" s="194" t="s">
        <v>110</v>
      </c>
      <c r="E141" s="195" t="s">
        <v>166</v>
      </c>
      <c r="F141" s="196" t="s">
        <v>167</v>
      </c>
      <c r="G141" s="197" t="s">
        <v>113</v>
      </c>
      <c r="H141" s="198">
        <v>0</v>
      </c>
      <c r="I141" s="199">
        <v>3260</v>
      </c>
      <c r="J141" s="199">
        <f>ROUND(I141*H141,2)</f>
        <v>0</v>
      </c>
      <c r="K141" s="196" t="s">
        <v>114</v>
      </c>
      <c r="L141" s="34"/>
      <c r="M141" s="200" t="s">
        <v>1</v>
      </c>
      <c r="N141" s="201" t="s">
        <v>37</v>
      </c>
      <c r="O141" s="202">
        <v>0</v>
      </c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204" t="s">
        <v>80</v>
      </c>
      <c r="AT141" s="204" t="s">
        <v>110</v>
      </c>
      <c r="AU141" s="204" t="s">
        <v>80</v>
      </c>
      <c r="AY141" s="13" t="s">
        <v>109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3" t="s">
        <v>80</v>
      </c>
      <c r="BK141" s="205">
        <f>ROUND(I141*H141,2)</f>
        <v>0</v>
      </c>
      <c r="BL141" s="13" t="s">
        <v>80</v>
      </c>
      <c r="BM141" s="204" t="s">
        <v>168</v>
      </c>
    </row>
    <row r="142" s="2" customFormat="1">
      <c r="A142" s="28"/>
      <c r="B142" s="29"/>
      <c r="C142" s="30"/>
      <c r="D142" s="206" t="s">
        <v>116</v>
      </c>
      <c r="E142" s="30"/>
      <c r="F142" s="207" t="s">
        <v>169</v>
      </c>
      <c r="G142" s="30"/>
      <c r="H142" s="30"/>
      <c r="I142" s="30"/>
      <c r="J142" s="30"/>
      <c r="K142" s="30"/>
      <c r="L142" s="34"/>
      <c r="M142" s="208"/>
      <c r="N142" s="209"/>
      <c r="O142" s="80"/>
      <c r="P142" s="80"/>
      <c r="Q142" s="80"/>
      <c r="R142" s="80"/>
      <c r="S142" s="80"/>
      <c r="T142" s="81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T142" s="13" t="s">
        <v>116</v>
      </c>
      <c r="AU142" s="13" t="s">
        <v>80</v>
      </c>
    </row>
    <row r="143" s="2" customFormat="1" ht="21.75" customHeight="1">
      <c r="A143" s="28"/>
      <c r="B143" s="29"/>
      <c r="C143" s="194" t="s">
        <v>170</v>
      </c>
      <c r="D143" s="194" t="s">
        <v>110</v>
      </c>
      <c r="E143" s="195" t="s">
        <v>171</v>
      </c>
      <c r="F143" s="196" t="s">
        <v>172</v>
      </c>
      <c r="G143" s="197" t="s">
        <v>113</v>
      </c>
      <c r="H143" s="198">
        <v>19</v>
      </c>
      <c r="I143" s="199">
        <v>3040</v>
      </c>
      <c r="J143" s="199">
        <f>ROUND(I143*H143,2)</f>
        <v>57760</v>
      </c>
      <c r="K143" s="196" t="s">
        <v>114</v>
      </c>
      <c r="L143" s="34"/>
      <c r="M143" s="200" t="s">
        <v>1</v>
      </c>
      <c r="N143" s="201" t="s">
        <v>37</v>
      </c>
      <c r="O143" s="202">
        <v>0</v>
      </c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204" t="s">
        <v>80</v>
      </c>
      <c r="AT143" s="204" t="s">
        <v>110</v>
      </c>
      <c r="AU143" s="204" t="s">
        <v>80</v>
      </c>
      <c r="AY143" s="13" t="s">
        <v>109</v>
      </c>
      <c r="BE143" s="205">
        <f>IF(N143="základní",J143,0)</f>
        <v>57760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3" t="s">
        <v>80</v>
      </c>
      <c r="BK143" s="205">
        <f>ROUND(I143*H143,2)</f>
        <v>57760</v>
      </c>
      <c r="BL143" s="13" t="s">
        <v>80</v>
      </c>
      <c r="BM143" s="204" t="s">
        <v>173</v>
      </c>
    </row>
    <row r="144" s="2" customFormat="1">
      <c r="A144" s="28"/>
      <c r="B144" s="29"/>
      <c r="C144" s="30"/>
      <c r="D144" s="206" t="s">
        <v>116</v>
      </c>
      <c r="E144" s="30"/>
      <c r="F144" s="207" t="s">
        <v>174</v>
      </c>
      <c r="G144" s="30"/>
      <c r="H144" s="30"/>
      <c r="I144" s="30"/>
      <c r="J144" s="30"/>
      <c r="K144" s="30"/>
      <c r="L144" s="34"/>
      <c r="M144" s="208"/>
      <c r="N144" s="209"/>
      <c r="O144" s="80"/>
      <c r="P144" s="80"/>
      <c r="Q144" s="80"/>
      <c r="R144" s="80"/>
      <c r="S144" s="80"/>
      <c r="T144" s="81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T144" s="13" t="s">
        <v>116</v>
      </c>
      <c r="AU144" s="13" t="s">
        <v>80</v>
      </c>
    </row>
    <row r="145" s="2" customFormat="1" ht="24.15" customHeight="1">
      <c r="A145" s="28"/>
      <c r="B145" s="29"/>
      <c r="C145" s="194" t="s">
        <v>175</v>
      </c>
      <c r="D145" s="194" t="s">
        <v>110</v>
      </c>
      <c r="E145" s="195" t="s">
        <v>176</v>
      </c>
      <c r="F145" s="196" t="s">
        <v>177</v>
      </c>
      <c r="G145" s="197" t="s">
        <v>113</v>
      </c>
      <c r="H145" s="198">
        <v>0</v>
      </c>
      <c r="I145" s="199">
        <v>1640</v>
      </c>
      <c r="J145" s="199">
        <f>ROUND(I145*H145,2)</f>
        <v>0</v>
      </c>
      <c r="K145" s="196" t="s">
        <v>114</v>
      </c>
      <c r="L145" s="34"/>
      <c r="M145" s="200" t="s">
        <v>1</v>
      </c>
      <c r="N145" s="201" t="s">
        <v>37</v>
      </c>
      <c r="O145" s="202">
        <v>0</v>
      </c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204" t="s">
        <v>80</v>
      </c>
      <c r="AT145" s="204" t="s">
        <v>110</v>
      </c>
      <c r="AU145" s="204" t="s">
        <v>80</v>
      </c>
      <c r="AY145" s="13" t="s">
        <v>109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3" t="s">
        <v>80</v>
      </c>
      <c r="BK145" s="205">
        <f>ROUND(I145*H145,2)</f>
        <v>0</v>
      </c>
      <c r="BL145" s="13" t="s">
        <v>80</v>
      </c>
      <c r="BM145" s="204" t="s">
        <v>178</v>
      </c>
    </row>
    <row r="146" s="2" customFormat="1">
      <c r="A146" s="28"/>
      <c r="B146" s="29"/>
      <c r="C146" s="30"/>
      <c r="D146" s="206" t="s">
        <v>116</v>
      </c>
      <c r="E146" s="30"/>
      <c r="F146" s="207" t="s">
        <v>179</v>
      </c>
      <c r="G146" s="30"/>
      <c r="H146" s="30"/>
      <c r="I146" s="30"/>
      <c r="J146" s="30"/>
      <c r="K146" s="30"/>
      <c r="L146" s="34"/>
      <c r="M146" s="208"/>
      <c r="N146" s="209"/>
      <c r="O146" s="80"/>
      <c r="P146" s="80"/>
      <c r="Q146" s="80"/>
      <c r="R146" s="80"/>
      <c r="S146" s="80"/>
      <c r="T146" s="81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T146" s="13" t="s">
        <v>116</v>
      </c>
      <c r="AU146" s="13" t="s">
        <v>80</v>
      </c>
    </row>
    <row r="147" s="2" customFormat="1" ht="24.15" customHeight="1">
      <c r="A147" s="28"/>
      <c r="B147" s="29"/>
      <c r="C147" s="194" t="s">
        <v>180</v>
      </c>
      <c r="D147" s="194" t="s">
        <v>110</v>
      </c>
      <c r="E147" s="195" t="s">
        <v>181</v>
      </c>
      <c r="F147" s="196" t="s">
        <v>182</v>
      </c>
      <c r="G147" s="197" t="s">
        <v>113</v>
      </c>
      <c r="H147" s="198">
        <v>0</v>
      </c>
      <c r="I147" s="199">
        <v>1220</v>
      </c>
      <c r="J147" s="199">
        <f>ROUND(I147*H147,2)</f>
        <v>0</v>
      </c>
      <c r="K147" s="196" t="s">
        <v>114</v>
      </c>
      <c r="L147" s="34"/>
      <c r="M147" s="200" t="s">
        <v>1</v>
      </c>
      <c r="N147" s="201" t="s">
        <v>37</v>
      </c>
      <c r="O147" s="202">
        <v>0</v>
      </c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204" t="s">
        <v>80</v>
      </c>
      <c r="AT147" s="204" t="s">
        <v>110</v>
      </c>
      <c r="AU147" s="204" t="s">
        <v>80</v>
      </c>
      <c r="AY147" s="13" t="s">
        <v>109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3" t="s">
        <v>80</v>
      </c>
      <c r="BK147" s="205">
        <f>ROUND(I147*H147,2)</f>
        <v>0</v>
      </c>
      <c r="BL147" s="13" t="s">
        <v>80</v>
      </c>
      <c r="BM147" s="204" t="s">
        <v>183</v>
      </c>
    </row>
    <row r="148" s="2" customFormat="1">
      <c r="A148" s="28"/>
      <c r="B148" s="29"/>
      <c r="C148" s="30"/>
      <c r="D148" s="206" t="s">
        <v>116</v>
      </c>
      <c r="E148" s="30"/>
      <c r="F148" s="207" t="s">
        <v>184</v>
      </c>
      <c r="G148" s="30"/>
      <c r="H148" s="30"/>
      <c r="I148" s="30"/>
      <c r="J148" s="30"/>
      <c r="K148" s="30"/>
      <c r="L148" s="34"/>
      <c r="M148" s="208"/>
      <c r="N148" s="209"/>
      <c r="O148" s="80"/>
      <c r="P148" s="80"/>
      <c r="Q148" s="80"/>
      <c r="R148" s="80"/>
      <c r="S148" s="80"/>
      <c r="T148" s="81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T148" s="13" t="s">
        <v>116</v>
      </c>
      <c r="AU148" s="13" t="s">
        <v>80</v>
      </c>
    </row>
    <row r="149" s="2" customFormat="1" ht="16.5" customHeight="1">
      <c r="A149" s="28"/>
      <c r="B149" s="29"/>
      <c r="C149" s="194" t="s">
        <v>185</v>
      </c>
      <c r="D149" s="194" t="s">
        <v>110</v>
      </c>
      <c r="E149" s="195" t="s">
        <v>186</v>
      </c>
      <c r="F149" s="196" t="s">
        <v>187</v>
      </c>
      <c r="G149" s="197" t="s">
        <v>113</v>
      </c>
      <c r="H149" s="198">
        <v>0</v>
      </c>
      <c r="I149" s="199">
        <v>1140</v>
      </c>
      <c r="J149" s="199">
        <f>ROUND(I149*H149,2)</f>
        <v>0</v>
      </c>
      <c r="K149" s="196" t="s">
        <v>114</v>
      </c>
      <c r="L149" s="34"/>
      <c r="M149" s="200" t="s">
        <v>1</v>
      </c>
      <c r="N149" s="201" t="s">
        <v>37</v>
      </c>
      <c r="O149" s="202">
        <v>0</v>
      </c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204" t="s">
        <v>80</v>
      </c>
      <c r="AT149" s="204" t="s">
        <v>110</v>
      </c>
      <c r="AU149" s="204" t="s">
        <v>80</v>
      </c>
      <c r="AY149" s="13" t="s">
        <v>109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3" t="s">
        <v>80</v>
      </c>
      <c r="BK149" s="205">
        <f>ROUND(I149*H149,2)</f>
        <v>0</v>
      </c>
      <c r="BL149" s="13" t="s">
        <v>80</v>
      </c>
      <c r="BM149" s="204" t="s">
        <v>188</v>
      </c>
    </row>
    <row r="150" s="2" customFormat="1">
      <c r="A150" s="28"/>
      <c r="B150" s="29"/>
      <c r="C150" s="30"/>
      <c r="D150" s="206" t="s">
        <v>116</v>
      </c>
      <c r="E150" s="30"/>
      <c r="F150" s="207" t="s">
        <v>189</v>
      </c>
      <c r="G150" s="30"/>
      <c r="H150" s="30"/>
      <c r="I150" s="30"/>
      <c r="J150" s="30"/>
      <c r="K150" s="30"/>
      <c r="L150" s="34"/>
      <c r="M150" s="208"/>
      <c r="N150" s="209"/>
      <c r="O150" s="80"/>
      <c r="P150" s="80"/>
      <c r="Q150" s="80"/>
      <c r="R150" s="80"/>
      <c r="S150" s="80"/>
      <c r="T150" s="81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T150" s="13" t="s">
        <v>116</v>
      </c>
      <c r="AU150" s="13" t="s">
        <v>80</v>
      </c>
    </row>
    <row r="151" s="2" customFormat="1" ht="16.5" customHeight="1">
      <c r="A151" s="28"/>
      <c r="B151" s="29"/>
      <c r="C151" s="194" t="s">
        <v>190</v>
      </c>
      <c r="D151" s="194" t="s">
        <v>110</v>
      </c>
      <c r="E151" s="195" t="s">
        <v>191</v>
      </c>
      <c r="F151" s="196" t="s">
        <v>192</v>
      </c>
      <c r="G151" s="197" t="s">
        <v>113</v>
      </c>
      <c r="H151" s="198">
        <v>0</v>
      </c>
      <c r="I151" s="199">
        <v>1640</v>
      </c>
      <c r="J151" s="199">
        <f>ROUND(I151*H151,2)</f>
        <v>0</v>
      </c>
      <c r="K151" s="196" t="s">
        <v>114</v>
      </c>
      <c r="L151" s="34"/>
      <c r="M151" s="200" t="s">
        <v>1</v>
      </c>
      <c r="N151" s="201" t="s">
        <v>37</v>
      </c>
      <c r="O151" s="202">
        <v>0</v>
      </c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204" t="s">
        <v>80</v>
      </c>
      <c r="AT151" s="204" t="s">
        <v>110</v>
      </c>
      <c r="AU151" s="204" t="s">
        <v>80</v>
      </c>
      <c r="AY151" s="13" t="s">
        <v>109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3" t="s">
        <v>80</v>
      </c>
      <c r="BK151" s="205">
        <f>ROUND(I151*H151,2)</f>
        <v>0</v>
      </c>
      <c r="BL151" s="13" t="s">
        <v>80</v>
      </c>
      <c r="BM151" s="204" t="s">
        <v>193</v>
      </c>
    </row>
    <row r="152" s="2" customFormat="1">
      <c r="A152" s="28"/>
      <c r="B152" s="29"/>
      <c r="C152" s="30"/>
      <c r="D152" s="206" t="s">
        <v>116</v>
      </c>
      <c r="E152" s="30"/>
      <c r="F152" s="207" t="s">
        <v>194</v>
      </c>
      <c r="G152" s="30"/>
      <c r="H152" s="30"/>
      <c r="I152" s="30"/>
      <c r="J152" s="30"/>
      <c r="K152" s="30"/>
      <c r="L152" s="34"/>
      <c r="M152" s="208"/>
      <c r="N152" s="209"/>
      <c r="O152" s="80"/>
      <c r="P152" s="80"/>
      <c r="Q152" s="80"/>
      <c r="R152" s="80"/>
      <c r="S152" s="80"/>
      <c r="T152" s="81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T152" s="13" t="s">
        <v>116</v>
      </c>
      <c r="AU152" s="13" t="s">
        <v>80</v>
      </c>
    </row>
    <row r="153" s="2" customFormat="1" ht="16.5" customHeight="1">
      <c r="A153" s="28"/>
      <c r="B153" s="29"/>
      <c r="C153" s="194" t="s">
        <v>195</v>
      </c>
      <c r="D153" s="194" t="s">
        <v>110</v>
      </c>
      <c r="E153" s="195" t="s">
        <v>196</v>
      </c>
      <c r="F153" s="196" t="s">
        <v>197</v>
      </c>
      <c r="G153" s="197" t="s">
        <v>113</v>
      </c>
      <c r="H153" s="198">
        <v>0</v>
      </c>
      <c r="I153" s="199">
        <v>2040</v>
      </c>
      <c r="J153" s="199">
        <f>ROUND(I153*H153,2)</f>
        <v>0</v>
      </c>
      <c r="K153" s="196" t="s">
        <v>114</v>
      </c>
      <c r="L153" s="34"/>
      <c r="M153" s="200" t="s">
        <v>1</v>
      </c>
      <c r="N153" s="201" t="s">
        <v>37</v>
      </c>
      <c r="O153" s="202">
        <v>0</v>
      </c>
      <c r="P153" s="202">
        <f>O153*H153</f>
        <v>0</v>
      </c>
      <c r="Q153" s="202">
        <v>0</v>
      </c>
      <c r="R153" s="202">
        <f>Q153*H153</f>
        <v>0</v>
      </c>
      <c r="S153" s="202">
        <v>0</v>
      </c>
      <c r="T153" s="203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204" t="s">
        <v>80</v>
      </c>
      <c r="AT153" s="204" t="s">
        <v>110</v>
      </c>
      <c r="AU153" s="204" t="s">
        <v>80</v>
      </c>
      <c r="AY153" s="13" t="s">
        <v>109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3" t="s">
        <v>80</v>
      </c>
      <c r="BK153" s="205">
        <f>ROUND(I153*H153,2)</f>
        <v>0</v>
      </c>
      <c r="BL153" s="13" t="s">
        <v>80</v>
      </c>
      <c r="BM153" s="204" t="s">
        <v>198</v>
      </c>
    </row>
    <row r="154" s="2" customFormat="1">
      <c r="A154" s="28"/>
      <c r="B154" s="29"/>
      <c r="C154" s="30"/>
      <c r="D154" s="206" t="s">
        <v>116</v>
      </c>
      <c r="E154" s="30"/>
      <c r="F154" s="207" t="s">
        <v>199</v>
      </c>
      <c r="G154" s="30"/>
      <c r="H154" s="30"/>
      <c r="I154" s="30"/>
      <c r="J154" s="30"/>
      <c r="K154" s="30"/>
      <c r="L154" s="34"/>
      <c r="M154" s="208"/>
      <c r="N154" s="209"/>
      <c r="O154" s="80"/>
      <c r="P154" s="80"/>
      <c r="Q154" s="80"/>
      <c r="R154" s="80"/>
      <c r="S154" s="80"/>
      <c r="T154" s="81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T154" s="13" t="s">
        <v>116</v>
      </c>
      <c r="AU154" s="13" t="s">
        <v>80</v>
      </c>
    </row>
    <row r="155" s="2" customFormat="1" ht="16.5" customHeight="1">
      <c r="A155" s="28"/>
      <c r="B155" s="29"/>
      <c r="C155" s="194" t="s">
        <v>200</v>
      </c>
      <c r="D155" s="194" t="s">
        <v>110</v>
      </c>
      <c r="E155" s="195" t="s">
        <v>201</v>
      </c>
      <c r="F155" s="196" t="s">
        <v>202</v>
      </c>
      <c r="G155" s="197" t="s">
        <v>113</v>
      </c>
      <c r="H155" s="198">
        <v>0</v>
      </c>
      <c r="I155" s="199">
        <v>1640</v>
      </c>
      <c r="J155" s="199">
        <f>ROUND(I155*H155,2)</f>
        <v>0</v>
      </c>
      <c r="K155" s="196" t="s">
        <v>114</v>
      </c>
      <c r="L155" s="34"/>
      <c r="M155" s="200" t="s">
        <v>1</v>
      </c>
      <c r="N155" s="201" t="s">
        <v>37</v>
      </c>
      <c r="O155" s="202">
        <v>0</v>
      </c>
      <c r="P155" s="202">
        <f>O155*H155</f>
        <v>0</v>
      </c>
      <c r="Q155" s="202">
        <v>0</v>
      </c>
      <c r="R155" s="202">
        <f>Q155*H155</f>
        <v>0</v>
      </c>
      <c r="S155" s="202">
        <v>0</v>
      </c>
      <c r="T155" s="203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204" t="s">
        <v>80</v>
      </c>
      <c r="AT155" s="204" t="s">
        <v>110</v>
      </c>
      <c r="AU155" s="204" t="s">
        <v>80</v>
      </c>
      <c r="AY155" s="13" t="s">
        <v>109</v>
      </c>
      <c r="BE155" s="205">
        <f>IF(N155="základní",J155,0)</f>
        <v>0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13" t="s">
        <v>80</v>
      </c>
      <c r="BK155" s="205">
        <f>ROUND(I155*H155,2)</f>
        <v>0</v>
      </c>
      <c r="BL155" s="13" t="s">
        <v>80</v>
      </c>
      <c r="BM155" s="204" t="s">
        <v>203</v>
      </c>
    </row>
    <row r="156" s="2" customFormat="1">
      <c r="A156" s="28"/>
      <c r="B156" s="29"/>
      <c r="C156" s="30"/>
      <c r="D156" s="206" t="s">
        <v>116</v>
      </c>
      <c r="E156" s="30"/>
      <c r="F156" s="207" t="s">
        <v>204</v>
      </c>
      <c r="G156" s="30"/>
      <c r="H156" s="30"/>
      <c r="I156" s="30"/>
      <c r="J156" s="30"/>
      <c r="K156" s="30"/>
      <c r="L156" s="34"/>
      <c r="M156" s="208"/>
      <c r="N156" s="209"/>
      <c r="O156" s="80"/>
      <c r="P156" s="80"/>
      <c r="Q156" s="80"/>
      <c r="R156" s="80"/>
      <c r="S156" s="80"/>
      <c r="T156" s="81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T156" s="13" t="s">
        <v>116</v>
      </c>
      <c r="AU156" s="13" t="s">
        <v>80</v>
      </c>
    </row>
    <row r="157" s="2" customFormat="1" ht="24.15" customHeight="1">
      <c r="A157" s="28"/>
      <c r="B157" s="29"/>
      <c r="C157" s="194" t="s">
        <v>205</v>
      </c>
      <c r="D157" s="194" t="s">
        <v>110</v>
      </c>
      <c r="E157" s="195" t="s">
        <v>206</v>
      </c>
      <c r="F157" s="196" t="s">
        <v>207</v>
      </c>
      <c r="G157" s="197" t="s">
        <v>113</v>
      </c>
      <c r="H157" s="198">
        <v>0</v>
      </c>
      <c r="I157" s="199">
        <v>1640</v>
      </c>
      <c r="J157" s="199">
        <f>ROUND(I157*H157,2)</f>
        <v>0</v>
      </c>
      <c r="K157" s="196" t="s">
        <v>114</v>
      </c>
      <c r="L157" s="34"/>
      <c r="M157" s="200" t="s">
        <v>1</v>
      </c>
      <c r="N157" s="201" t="s">
        <v>37</v>
      </c>
      <c r="O157" s="202">
        <v>0</v>
      </c>
      <c r="P157" s="202">
        <f>O157*H157</f>
        <v>0</v>
      </c>
      <c r="Q157" s="202">
        <v>0</v>
      </c>
      <c r="R157" s="202">
        <f>Q157*H157</f>
        <v>0</v>
      </c>
      <c r="S157" s="202">
        <v>0</v>
      </c>
      <c r="T157" s="203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204" t="s">
        <v>80</v>
      </c>
      <c r="AT157" s="204" t="s">
        <v>110</v>
      </c>
      <c r="AU157" s="204" t="s">
        <v>80</v>
      </c>
      <c r="AY157" s="13" t="s">
        <v>109</v>
      </c>
      <c r="BE157" s="205">
        <f>IF(N157="základní",J157,0)</f>
        <v>0</v>
      </c>
      <c r="BF157" s="205">
        <f>IF(N157="snížená",J157,0)</f>
        <v>0</v>
      </c>
      <c r="BG157" s="205">
        <f>IF(N157="zákl. přenesená",J157,0)</f>
        <v>0</v>
      </c>
      <c r="BH157" s="205">
        <f>IF(N157="sníž. přenesená",J157,0)</f>
        <v>0</v>
      </c>
      <c r="BI157" s="205">
        <f>IF(N157="nulová",J157,0)</f>
        <v>0</v>
      </c>
      <c r="BJ157" s="13" t="s">
        <v>80</v>
      </c>
      <c r="BK157" s="205">
        <f>ROUND(I157*H157,2)</f>
        <v>0</v>
      </c>
      <c r="BL157" s="13" t="s">
        <v>80</v>
      </c>
      <c r="BM157" s="204" t="s">
        <v>208</v>
      </c>
    </row>
    <row r="158" s="2" customFormat="1">
      <c r="A158" s="28"/>
      <c r="B158" s="29"/>
      <c r="C158" s="30"/>
      <c r="D158" s="206" t="s">
        <v>116</v>
      </c>
      <c r="E158" s="30"/>
      <c r="F158" s="207" t="s">
        <v>209</v>
      </c>
      <c r="G158" s="30"/>
      <c r="H158" s="30"/>
      <c r="I158" s="30"/>
      <c r="J158" s="30"/>
      <c r="K158" s="30"/>
      <c r="L158" s="34"/>
      <c r="M158" s="208"/>
      <c r="N158" s="209"/>
      <c r="O158" s="80"/>
      <c r="P158" s="80"/>
      <c r="Q158" s="80"/>
      <c r="R158" s="80"/>
      <c r="S158" s="80"/>
      <c r="T158" s="81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T158" s="13" t="s">
        <v>116</v>
      </c>
      <c r="AU158" s="13" t="s">
        <v>80</v>
      </c>
    </row>
    <row r="159" s="2" customFormat="1" ht="16.5" customHeight="1">
      <c r="A159" s="28"/>
      <c r="B159" s="29"/>
      <c r="C159" s="194" t="s">
        <v>7</v>
      </c>
      <c r="D159" s="194" t="s">
        <v>110</v>
      </c>
      <c r="E159" s="195" t="s">
        <v>210</v>
      </c>
      <c r="F159" s="196" t="s">
        <v>211</v>
      </c>
      <c r="G159" s="197" t="s">
        <v>113</v>
      </c>
      <c r="H159" s="198">
        <v>151</v>
      </c>
      <c r="I159" s="199">
        <v>1130</v>
      </c>
      <c r="J159" s="199">
        <f>ROUND(I159*H159,2)</f>
        <v>170630</v>
      </c>
      <c r="K159" s="196" t="s">
        <v>114</v>
      </c>
      <c r="L159" s="34"/>
      <c r="M159" s="200" t="s">
        <v>1</v>
      </c>
      <c r="N159" s="201" t="s">
        <v>37</v>
      </c>
      <c r="O159" s="202">
        <v>0</v>
      </c>
      <c r="P159" s="202">
        <f>O159*H159</f>
        <v>0</v>
      </c>
      <c r="Q159" s="202">
        <v>0</v>
      </c>
      <c r="R159" s="202">
        <f>Q159*H159</f>
        <v>0</v>
      </c>
      <c r="S159" s="202">
        <v>0</v>
      </c>
      <c r="T159" s="203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204" t="s">
        <v>80</v>
      </c>
      <c r="AT159" s="204" t="s">
        <v>110</v>
      </c>
      <c r="AU159" s="204" t="s">
        <v>80</v>
      </c>
      <c r="AY159" s="13" t="s">
        <v>109</v>
      </c>
      <c r="BE159" s="205">
        <f>IF(N159="základní",J159,0)</f>
        <v>170630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3" t="s">
        <v>80</v>
      </c>
      <c r="BK159" s="205">
        <f>ROUND(I159*H159,2)</f>
        <v>170630</v>
      </c>
      <c r="BL159" s="13" t="s">
        <v>80</v>
      </c>
      <c r="BM159" s="204" t="s">
        <v>212</v>
      </c>
    </row>
    <row r="160" s="2" customFormat="1">
      <c r="A160" s="28"/>
      <c r="B160" s="29"/>
      <c r="C160" s="30"/>
      <c r="D160" s="206" t="s">
        <v>116</v>
      </c>
      <c r="E160" s="30"/>
      <c r="F160" s="207" t="s">
        <v>213</v>
      </c>
      <c r="G160" s="30"/>
      <c r="H160" s="30"/>
      <c r="I160" s="30"/>
      <c r="J160" s="30"/>
      <c r="K160" s="30"/>
      <c r="L160" s="34"/>
      <c r="M160" s="208"/>
      <c r="N160" s="209"/>
      <c r="O160" s="80"/>
      <c r="P160" s="80"/>
      <c r="Q160" s="80"/>
      <c r="R160" s="80"/>
      <c r="S160" s="80"/>
      <c r="T160" s="81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T160" s="13" t="s">
        <v>116</v>
      </c>
      <c r="AU160" s="13" t="s">
        <v>80</v>
      </c>
    </row>
    <row r="161" s="2" customFormat="1" ht="24.15" customHeight="1">
      <c r="A161" s="28"/>
      <c r="B161" s="29"/>
      <c r="C161" s="194" t="s">
        <v>214</v>
      </c>
      <c r="D161" s="194" t="s">
        <v>110</v>
      </c>
      <c r="E161" s="195" t="s">
        <v>215</v>
      </c>
      <c r="F161" s="196" t="s">
        <v>216</v>
      </c>
      <c r="G161" s="197" t="s">
        <v>113</v>
      </c>
      <c r="H161" s="198">
        <v>0</v>
      </c>
      <c r="I161" s="199">
        <v>1200</v>
      </c>
      <c r="J161" s="199">
        <f>ROUND(I161*H161,2)</f>
        <v>0</v>
      </c>
      <c r="K161" s="196" t="s">
        <v>114</v>
      </c>
      <c r="L161" s="34"/>
      <c r="M161" s="200" t="s">
        <v>1</v>
      </c>
      <c r="N161" s="201" t="s">
        <v>37</v>
      </c>
      <c r="O161" s="202">
        <v>0</v>
      </c>
      <c r="P161" s="202">
        <f>O161*H161</f>
        <v>0</v>
      </c>
      <c r="Q161" s="202">
        <v>0</v>
      </c>
      <c r="R161" s="202">
        <f>Q161*H161</f>
        <v>0</v>
      </c>
      <c r="S161" s="202">
        <v>0</v>
      </c>
      <c r="T161" s="203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204" t="s">
        <v>80</v>
      </c>
      <c r="AT161" s="204" t="s">
        <v>110</v>
      </c>
      <c r="AU161" s="204" t="s">
        <v>80</v>
      </c>
      <c r="AY161" s="13" t="s">
        <v>109</v>
      </c>
      <c r="BE161" s="205">
        <f>IF(N161="základní",J161,0)</f>
        <v>0</v>
      </c>
      <c r="BF161" s="205">
        <f>IF(N161="snížená",J161,0)</f>
        <v>0</v>
      </c>
      <c r="BG161" s="205">
        <f>IF(N161="zákl. přenesená",J161,0)</f>
        <v>0</v>
      </c>
      <c r="BH161" s="205">
        <f>IF(N161="sníž. přenesená",J161,0)</f>
        <v>0</v>
      </c>
      <c r="BI161" s="205">
        <f>IF(N161="nulová",J161,0)</f>
        <v>0</v>
      </c>
      <c r="BJ161" s="13" t="s">
        <v>80</v>
      </c>
      <c r="BK161" s="205">
        <f>ROUND(I161*H161,2)</f>
        <v>0</v>
      </c>
      <c r="BL161" s="13" t="s">
        <v>80</v>
      </c>
      <c r="BM161" s="204" t="s">
        <v>217</v>
      </c>
    </row>
    <row r="162" s="2" customFormat="1">
      <c r="A162" s="28"/>
      <c r="B162" s="29"/>
      <c r="C162" s="30"/>
      <c r="D162" s="206" t="s">
        <v>116</v>
      </c>
      <c r="E162" s="30"/>
      <c r="F162" s="207" t="s">
        <v>218</v>
      </c>
      <c r="G162" s="30"/>
      <c r="H162" s="30"/>
      <c r="I162" s="30"/>
      <c r="J162" s="30"/>
      <c r="K162" s="30"/>
      <c r="L162" s="34"/>
      <c r="M162" s="208"/>
      <c r="N162" s="209"/>
      <c r="O162" s="80"/>
      <c r="P162" s="80"/>
      <c r="Q162" s="80"/>
      <c r="R162" s="80"/>
      <c r="S162" s="80"/>
      <c r="T162" s="81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T162" s="13" t="s">
        <v>116</v>
      </c>
      <c r="AU162" s="13" t="s">
        <v>80</v>
      </c>
    </row>
    <row r="163" s="2" customFormat="1" ht="24.15" customHeight="1">
      <c r="A163" s="28"/>
      <c r="B163" s="29"/>
      <c r="C163" s="194" t="s">
        <v>219</v>
      </c>
      <c r="D163" s="194" t="s">
        <v>110</v>
      </c>
      <c r="E163" s="195" t="s">
        <v>220</v>
      </c>
      <c r="F163" s="196" t="s">
        <v>221</v>
      </c>
      <c r="G163" s="197" t="s">
        <v>113</v>
      </c>
      <c r="H163" s="198">
        <v>60</v>
      </c>
      <c r="I163" s="199">
        <v>1730</v>
      </c>
      <c r="J163" s="199">
        <f>ROUND(I163*H163,2)</f>
        <v>103800</v>
      </c>
      <c r="K163" s="196" t="s">
        <v>114</v>
      </c>
      <c r="L163" s="34"/>
      <c r="M163" s="200" t="s">
        <v>1</v>
      </c>
      <c r="N163" s="201" t="s">
        <v>37</v>
      </c>
      <c r="O163" s="202">
        <v>0</v>
      </c>
      <c r="P163" s="202">
        <f>O163*H163</f>
        <v>0</v>
      </c>
      <c r="Q163" s="202">
        <v>0</v>
      </c>
      <c r="R163" s="202">
        <f>Q163*H163</f>
        <v>0</v>
      </c>
      <c r="S163" s="202">
        <v>0</v>
      </c>
      <c r="T163" s="203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204" t="s">
        <v>80</v>
      </c>
      <c r="AT163" s="204" t="s">
        <v>110</v>
      </c>
      <c r="AU163" s="204" t="s">
        <v>80</v>
      </c>
      <c r="AY163" s="13" t="s">
        <v>109</v>
      </c>
      <c r="BE163" s="205">
        <f>IF(N163="základní",J163,0)</f>
        <v>103800</v>
      </c>
      <c r="BF163" s="205">
        <f>IF(N163="snížená",J163,0)</f>
        <v>0</v>
      </c>
      <c r="BG163" s="205">
        <f>IF(N163="zákl. přenesená",J163,0)</f>
        <v>0</v>
      </c>
      <c r="BH163" s="205">
        <f>IF(N163="sníž. přenesená",J163,0)</f>
        <v>0</v>
      </c>
      <c r="BI163" s="205">
        <f>IF(N163="nulová",J163,0)</f>
        <v>0</v>
      </c>
      <c r="BJ163" s="13" t="s">
        <v>80</v>
      </c>
      <c r="BK163" s="205">
        <f>ROUND(I163*H163,2)</f>
        <v>103800</v>
      </c>
      <c r="BL163" s="13" t="s">
        <v>80</v>
      </c>
      <c r="BM163" s="204" t="s">
        <v>222</v>
      </c>
    </row>
    <row r="164" s="2" customFormat="1">
      <c r="A164" s="28"/>
      <c r="B164" s="29"/>
      <c r="C164" s="30"/>
      <c r="D164" s="206" t="s">
        <v>116</v>
      </c>
      <c r="E164" s="30"/>
      <c r="F164" s="207" t="s">
        <v>223</v>
      </c>
      <c r="G164" s="30"/>
      <c r="H164" s="30"/>
      <c r="I164" s="30"/>
      <c r="J164" s="30"/>
      <c r="K164" s="30"/>
      <c r="L164" s="34"/>
      <c r="M164" s="208"/>
      <c r="N164" s="209"/>
      <c r="O164" s="80"/>
      <c r="P164" s="80"/>
      <c r="Q164" s="80"/>
      <c r="R164" s="80"/>
      <c r="S164" s="80"/>
      <c r="T164" s="81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T164" s="13" t="s">
        <v>116</v>
      </c>
      <c r="AU164" s="13" t="s">
        <v>80</v>
      </c>
    </row>
    <row r="165" s="2" customFormat="1" ht="24.15" customHeight="1">
      <c r="A165" s="28"/>
      <c r="B165" s="29"/>
      <c r="C165" s="194" t="s">
        <v>224</v>
      </c>
      <c r="D165" s="194" t="s">
        <v>110</v>
      </c>
      <c r="E165" s="195" t="s">
        <v>225</v>
      </c>
      <c r="F165" s="196" t="s">
        <v>226</v>
      </c>
      <c r="G165" s="197" t="s">
        <v>113</v>
      </c>
      <c r="H165" s="198">
        <v>1</v>
      </c>
      <c r="I165" s="199">
        <v>1430</v>
      </c>
      <c r="J165" s="199">
        <f>ROUND(I165*H165,2)</f>
        <v>1430</v>
      </c>
      <c r="K165" s="196" t="s">
        <v>114</v>
      </c>
      <c r="L165" s="34"/>
      <c r="M165" s="200" t="s">
        <v>1</v>
      </c>
      <c r="N165" s="201" t="s">
        <v>37</v>
      </c>
      <c r="O165" s="202">
        <v>0</v>
      </c>
      <c r="P165" s="202">
        <f>O165*H165</f>
        <v>0</v>
      </c>
      <c r="Q165" s="202">
        <v>0</v>
      </c>
      <c r="R165" s="202">
        <f>Q165*H165</f>
        <v>0</v>
      </c>
      <c r="S165" s="202">
        <v>0</v>
      </c>
      <c r="T165" s="203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204" t="s">
        <v>80</v>
      </c>
      <c r="AT165" s="204" t="s">
        <v>110</v>
      </c>
      <c r="AU165" s="204" t="s">
        <v>80</v>
      </c>
      <c r="AY165" s="13" t="s">
        <v>109</v>
      </c>
      <c r="BE165" s="205">
        <f>IF(N165="základní",J165,0)</f>
        <v>1430</v>
      </c>
      <c r="BF165" s="205">
        <f>IF(N165="snížená",J165,0)</f>
        <v>0</v>
      </c>
      <c r="BG165" s="205">
        <f>IF(N165="zákl. přenesená",J165,0)</f>
        <v>0</v>
      </c>
      <c r="BH165" s="205">
        <f>IF(N165="sníž. přenesená",J165,0)</f>
        <v>0</v>
      </c>
      <c r="BI165" s="205">
        <f>IF(N165="nulová",J165,0)</f>
        <v>0</v>
      </c>
      <c r="BJ165" s="13" t="s">
        <v>80</v>
      </c>
      <c r="BK165" s="205">
        <f>ROUND(I165*H165,2)</f>
        <v>1430</v>
      </c>
      <c r="BL165" s="13" t="s">
        <v>80</v>
      </c>
      <c r="BM165" s="204" t="s">
        <v>227</v>
      </c>
    </row>
    <row r="166" s="2" customFormat="1">
      <c r="A166" s="28"/>
      <c r="B166" s="29"/>
      <c r="C166" s="30"/>
      <c r="D166" s="206" t="s">
        <v>116</v>
      </c>
      <c r="E166" s="30"/>
      <c r="F166" s="207" t="s">
        <v>228</v>
      </c>
      <c r="G166" s="30"/>
      <c r="H166" s="30"/>
      <c r="I166" s="30"/>
      <c r="J166" s="30"/>
      <c r="K166" s="30"/>
      <c r="L166" s="34"/>
      <c r="M166" s="208"/>
      <c r="N166" s="209"/>
      <c r="O166" s="80"/>
      <c r="P166" s="80"/>
      <c r="Q166" s="80"/>
      <c r="R166" s="80"/>
      <c r="S166" s="80"/>
      <c r="T166" s="81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T166" s="13" t="s">
        <v>116</v>
      </c>
      <c r="AU166" s="13" t="s">
        <v>80</v>
      </c>
    </row>
    <row r="167" s="2" customFormat="1" ht="37.8" customHeight="1">
      <c r="A167" s="28"/>
      <c r="B167" s="29"/>
      <c r="C167" s="194" t="s">
        <v>229</v>
      </c>
      <c r="D167" s="194" t="s">
        <v>110</v>
      </c>
      <c r="E167" s="195" t="s">
        <v>230</v>
      </c>
      <c r="F167" s="196" t="s">
        <v>231</v>
      </c>
      <c r="G167" s="197" t="s">
        <v>113</v>
      </c>
      <c r="H167" s="198">
        <v>7</v>
      </c>
      <c r="I167" s="199">
        <v>964</v>
      </c>
      <c r="J167" s="199">
        <f>ROUND(I167*H167,2)</f>
        <v>6748</v>
      </c>
      <c r="K167" s="196" t="s">
        <v>114</v>
      </c>
      <c r="L167" s="34"/>
      <c r="M167" s="200" t="s">
        <v>1</v>
      </c>
      <c r="N167" s="201" t="s">
        <v>37</v>
      </c>
      <c r="O167" s="202">
        <v>0</v>
      </c>
      <c r="P167" s="202">
        <f>O167*H167</f>
        <v>0</v>
      </c>
      <c r="Q167" s="202">
        <v>0</v>
      </c>
      <c r="R167" s="202">
        <f>Q167*H167</f>
        <v>0</v>
      </c>
      <c r="S167" s="202">
        <v>0</v>
      </c>
      <c r="T167" s="203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204" t="s">
        <v>80</v>
      </c>
      <c r="AT167" s="204" t="s">
        <v>110</v>
      </c>
      <c r="AU167" s="204" t="s">
        <v>80</v>
      </c>
      <c r="AY167" s="13" t="s">
        <v>109</v>
      </c>
      <c r="BE167" s="205">
        <f>IF(N167="základní",J167,0)</f>
        <v>6748</v>
      </c>
      <c r="BF167" s="205">
        <f>IF(N167="snížená",J167,0)</f>
        <v>0</v>
      </c>
      <c r="BG167" s="205">
        <f>IF(N167="zákl. přenesená",J167,0)</f>
        <v>0</v>
      </c>
      <c r="BH167" s="205">
        <f>IF(N167="sníž. přenesená",J167,0)</f>
        <v>0</v>
      </c>
      <c r="BI167" s="205">
        <f>IF(N167="nulová",J167,0)</f>
        <v>0</v>
      </c>
      <c r="BJ167" s="13" t="s">
        <v>80</v>
      </c>
      <c r="BK167" s="205">
        <f>ROUND(I167*H167,2)</f>
        <v>6748</v>
      </c>
      <c r="BL167" s="13" t="s">
        <v>80</v>
      </c>
      <c r="BM167" s="204" t="s">
        <v>232</v>
      </c>
    </row>
    <row r="168" s="2" customFormat="1">
      <c r="A168" s="28"/>
      <c r="B168" s="29"/>
      <c r="C168" s="30"/>
      <c r="D168" s="206" t="s">
        <v>116</v>
      </c>
      <c r="E168" s="30"/>
      <c r="F168" s="207" t="s">
        <v>233</v>
      </c>
      <c r="G168" s="30"/>
      <c r="H168" s="30"/>
      <c r="I168" s="30"/>
      <c r="J168" s="30"/>
      <c r="K168" s="30"/>
      <c r="L168" s="34"/>
      <c r="M168" s="208"/>
      <c r="N168" s="209"/>
      <c r="O168" s="80"/>
      <c r="P168" s="80"/>
      <c r="Q168" s="80"/>
      <c r="R168" s="80"/>
      <c r="S168" s="80"/>
      <c r="T168" s="81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T168" s="13" t="s">
        <v>116</v>
      </c>
      <c r="AU168" s="13" t="s">
        <v>80</v>
      </c>
    </row>
    <row r="169" s="2" customFormat="1" ht="33" customHeight="1">
      <c r="A169" s="28"/>
      <c r="B169" s="29"/>
      <c r="C169" s="194" t="s">
        <v>234</v>
      </c>
      <c r="D169" s="194" t="s">
        <v>110</v>
      </c>
      <c r="E169" s="195" t="s">
        <v>235</v>
      </c>
      <c r="F169" s="196" t="s">
        <v>236</v>
      </c>
      <c r="G169" s="197" t="s">
        <v>113</v>
      </c>
      <c r="H169" s="198">
        <v>0</v>
      </c>
      <c r="I169" s="199">
        <v>1200</v>
      </c>
      <c r="J169" s="199">
        <f>ROUND(I169*H169,2)</f>
        <v>0</v>
      </c>
      <c r="K169" s="196" t="s">
        <v>114</v>
      </c>
      <c r="L169" s="34"/>
      <c r="M169" s="200" t="s">
        <v>1</v>
      </c>
      <c r="N169" s="201" t="s">
        <v>37</v>
      </c>
      <c r="O169" s="202">
        <v>0</v>
      </c>
      <c r="P169" s="202">
        <f>O169*H169</f>
        <v>0</v>
      </c>
      <c r="Q169" s="202">
        <v>0</v>
      </c>
      <c r="R169" s="202">
        <f>Q169*H169</f>
        <v>0</v>
      </c>
      <c r="S169" s="202">
        <v>0</v>
      </c>
      <c r="T169" s="203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204" t="s">
        <v>80</v>
      </c>
      <c r="AT169" s="204" t="s">
        <v>110</v>
      </c>
      <c r="AU169" s="204" t="s">
        <v>80</v>
      </c>
      <c r="AY169" s="13" t="s">
        <v>109</v>
      </c>
      <c r="BE169" s="205">
        <f>IF(N169="základní",J169,0)</f>
        <v>0</v>
      </c>
      <c r="BF169" s="205">
        <f>IF(N169="snížená",J169,0)</f>
        <v>0</v>
      </c>
      <c r="BG169" s="205">
        <f>IF(N169="zákl. přenesená",J169,0)</f>
        <v>0</v>
      </c>
      <c r="BH169" s="205">
        <f>IF(N169="sníž. přenesená",J169,0)</f>
        <v>0</v>
      </c>
      <c r="BI169" s="205">
        <f>IF(N169="nulová",J169,0)</f>
        <v>0</v>
      </c>
      <c r="BJ169" s="13" t="s">
        <v>80</v>
      </c>
      <c r="BK169" s="205">
        <f>ROUND(I169*H169,2)</f>
        <v>0</v>
      </c>
      <c r="BL169" s="13" t="s">
        <v>80</v>
      </c>
      <c r="BM169" s="204" t="s">
        <v>237</v>
      </c>
    </row>
    <row r="170" s="2" customFormat="1">
      <c r="A170" s="28"/>
      <c r="B170" s="29"/>
      <c r="C170" s="30"/>
      <c r="D170" s="206" t="s">
        <v>116</v>
      </c>
      <c r="E170" s="30"/>
      <c r="F170" s="207" t="s">
        <v>238</v>
      </c>
      <c r="G170" s="30"/>
      <c r="H170" s="30"/>
      <c r="I170" s="30"/>
      <c r="J170" s="30"/>
      <c r="K170" s="30"/>
      <c r="L170" s="34"/>
      <c r="M170" s="208"/>
      <c r="N170" s="209"/>
      <c r="O170" s="80"/>
      <c r="P170" s="80"/>
      <c r="Q170" s="80"/>
      <c r="R170" s="80"/>
      <c r="S170" s="80"/>
      <c r="T170" s="81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T170" s="13" t="s">
        <v>116</v>
      </c>
      <c r="AU170" s="13" t="s">
        <v>80</v>
      </c>
    </row>
    <row r="171" s="2" customFormat="1" ht="37.8" customHeight="1">
      <c r="A171" s="28"/>
      <c r="B171" s="29"/>
      <c r="C171" s="194" t="s">
        <v>239</v>
      </c>
      <c r="D171" s="194" t="s">
        <v>110</v>
      </c>
      <c r="E171" s="195" t="s">
        <v>240</v>
      </c>
      <c r="F171" s="196" t="s">
        <v>241</v>
      </c>
      <c r="G171" s="197" t="s">
        <v>113</v>
      </c>
      <c r="H171" s="198">
        <v>0</v>
      </c>
      <c r="I171" s="199">
        <v>1730</v>
      </c>
      <c r="J171" s="199">
        <f>ROUND(I171*H171,2)</f>
        <v>0</v>
      </c>
      <c r="K171" s="196" t="s">
        <v>114</v>
      </c>
      <c r="L171" s="34"/>
      <c r="M171" s="200" t="s">
        <v>1</v>
      </c>
      <c r="N171" s="201" t="s">
        <v>37</v>
      </c>
      <c r="O171" s="202">
        <v>0</v>
      </c>
      <c r="P171" s="202">
        <f>O171*H171</f>
        <v>0</v>
      </c>
      <c r="Q171" s="202">
        <v>0</v>
      </c>
      <c r="R171" s="202">
        <f>Q171*H171</f>
        <v>0</v>
      </c>
      <c r="S171" s="202">
        <v>0</v>
      </c>
      <c r="T171" s="203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204" t="s">
        <v>80</v>
      </c>
      <c r="AT171" s="204" t="s">
        <v>110</v>
      </c>
      <c r="AU171" s="204" t="s">
        <v>80</v>
      </c>
      <c r="AY171" s="13" t="s">
        <v>109</v>
      </c>
      <c r="BE171" s="205">
        <f>IF(N171="základní",J171,0)</f>
        <v>0</v>
      </c>
      <c r="BF171" s="205">
        <f>IF(N171="snížená",J171,0)</f>
        <v>0</v>
      </c>
      <c r="BG171" s="205">
        <f>IF(N171="zákl. přenesená",J171,0)</f>
        <v>0</v>
      </c>
      <c r="BH171" s="205">
        <f>IF(N171="sníž. přenesená",J171,0)</f>
        <v>0</v>
      </c>
      <c r="BI171" s="205">
        <f>IF(N171="nulová",J171,0)</f>
        <v>0</v>
      </c>
      <c r="BJ171" s="13" t="s">
        <v>80</v>
      </c>
      <c r="BK171" s="205">
        <f>ROUND(I171*H171,2)</f>
        <v>0</v>
      </c>
      <c r="BL171" s="13" t="s">
        <v>80</v>
      </c>
      <c r="BM171" s="204" t="s">
        <v>242</v>
      </c>
    </row>
    <row r="172" s="2" customFormat="1">
      <c r="A172" s="28"/>
      <c r="B172" s="29"/>
      <c r="C172" s="30"/>
      <c r="D172" s="206" t="s">
        <v>116</v>
      </c>
      <c r="E172" s="30"/>
      <c r="F172" s="207" t="s">
        <v>243</v>
      </c>
      <c r="G172" s="30"/>
      <c r="H172" s="30"/>
      <c r="I172" s="30"/>
      <c r="J172" s="30"/>
      <c r="K172" s="30"/>
      <c r="L172" s="34"/>
      <c r="M172" s="208"/>
      <c r="N172" s="209"/>
      <c r="O172" s="80"/>
      <c r="P172" s="80"/>
      <c r="Q172" s="80"/>
      <c r="R172" s="80"/>
      <c r="S172" s="80"/>
      <c r="T172" s="81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T172" s="13" t="s">
        <v>116</v>
      </c>
      <c r="AU172" s="13" t="s">
        <v>80</v>
      </c>
    </row>
    <row r="173" s="2" customFormat="1" ht="33" customHeight="1">
      <c r="A173" s="28"/>
      <c r="B173" s="29"/>
      <c r="C173" s="194" t="s">
        <v>244</v>
      </c>
      <c r="D173" s="194" t="s">
        <v>110</v>
      </c>
      <c r="E173" s="195" t="s">
        <v>245</v>
      </c>
      <c r="F173" s="196" t="s">
        <v>246</v>
      </c>
      <c r="G173" s="197" t="s">
        <v>113</v>
      </c>
      <c r="H173" s="198">
        <v>0</v>
      </c>
      <c r="I173" s="199">
        <v>1430</v>
      </c>
      <c r="J173" s="199">
        <f>ROUND(I173*H173,2)</f>
        <v>0</v>
      </c>
      <c r="K173" s="196" t="s">
        <v>114</v>
      </c>
      <c r="L173" s="34"/>
      <c r="M173" s="200" t="s">
        <v>1</v>
      </c>
      <c r="N173" s="201" t="s">
        <v>37</v>
      </c>
      <c r="O173" s="202">
        <v>0</v>
      </c>
      <c r="P173" s="202">
        <f>O173*H173</f>
        <v>0</v>
      </c>
      <c r="Q173" s="202">
        <v>0</v>
      </c>
      <c r="R173" s="202">
        <f>Q173*H173</f>
        <v>0</v>
      </c>
      <c r="S173" s="202">
        <v>0</v>
      </c>
      <c r="T173" s="203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204" t="s">
        <v>80</v>
      </c>
      <c r="AT173" s="204" t="s">
        <v>110</v>
      </c>
      <c r="AU173" s="204" t="s">
        <v>80</v>
      </c>
      <c r="AY173" s="13" t="s">
        <v>109</v>
      </c>
      <c r="BE173" s="205">
        <f>IF(N173="základní",J173,0)</f>
        <v>0</v>
      </c>
      <c r="BF173" s="205">
        <f>IF(N173="snížená",J173,0)</f>
        <v>0</v>
      </c>
      <c r="BG173" s="205">
        <f>IF(N173="zákl. přenesená",J173,0)</f>
        <v>0</v>
      </c>
      <c r="BH173" s="205">
        <f>IF(N173="sníž. přenesená",J173,0)</f>
        <v>0</v>
      </c>
      <c r="BI173" s="205">
        <f>IF(N173="nulová",J173,0)</f>
        <v>0</v>
      </c>
      <c r="BJ173" s="13" t="s">
        <v>80</v>
      </c>
      <c r="BK173" s="205">
        <f>ROUND(I173*H173,2)</f>
        <v>0</v>
      </c>
      <c r="BL173" s="13" t="s">
        <v>80</v>
      </c>
      <c r="BM173" s="204" t="s">
        <v>247</v>
      </c>
    </row>
    <row r="174" s="2" customFormat="1">
      <c r="A174" s="28"/>
      <c r="B174" s="29"/>
      <c r="C174" s="30"/>
      <c r="D174" s="206" t="s">
        <v>116</v>
      </c>
      <c r="E174" s="30"/>
      <c r="F174" s="207" t="s">
        <v>248</v>
      </c>
      <c r="G174" s="30"/>
      <c r="H174" s="30"/>
      <c r="I174" s="30"/>
      <c r="J174" s="30"/>
      <c r="K174" s="30"/>
      <c r="L174" s="34"/>
      <c r="M174" s="208"/>
      <c r="N174" s="209"/>
      <c r="O174" s="80"/>
      <c r="P174" s="80"/>
      <c r="Q174" s="80"/>
      <c r="R174" s="80"/>
      <c r="S174" s="80"/>
      <c r="T174" s="81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T174" s="13" t="s">
        <v>116</v>
      </c>
      <c r="AU174" s="13" t="s">
        <v>80</v>
      </c>
    </row>
    <row r="175" s="2" customFormat="1" ht="16.5" customHeight="1">
      <c r="A175" s="28"/>
      <c r="B175" s="29"/>
      <c r="C175" s="194" t="s">
        <v>249</v>
      </c>
      <c r="D175" s="194" t="s">
        <v>110</v>
      </c>
      <c r="E175" s="195" t="s">
        <v>250</v>
      </c>
      <c r="F175" s="196" t="s">
        <v>251</v>
      </c>
      <c r="G175" s="197" t="s">
        <v>113</v>
      </c>
      <c r="H175" s="198">
        <v>7</v>
      </c>
      <c r="I175" s="199">
        <v>1480</v>
      </c>
      <c r="J175" s="199">
        <f>ROUND(I175*H175,2)</f>
        <v>10360</v>
      </c>
      <c r="K175" s="196" t="s">
        <v>114</v>
      </c>
      <c r="L175" s="34"/>
      <c r="M175" s="200" t="s">
        <v>1</v>
      </c>
      <c r="N175" s="201" t="s">
        <v>37</v>
      </c>
      <c r="O175" s="202">
        <v>0</v>
      </c>
      <c r="P175" s="202">
        <f>O175*H175</f>
        <v>0</v>
      </c>
      <c r="Q175" s="202">
        <v>0</v>
      </c>
      <c r="R175" s="202">
        <f>Q175*H175</f>
        <v>0</v>
      </c>
      <c r="S175" s="202">
        <v>0</v>
      </c>
      <c r="T175" s="203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204" t="s">
        <v>80</v>
      </c>
      <c r="AT175" s="204" t="s">
        <v>110</v>
      </c>
      <c r="AU175" s="204" t="s">
        <v>80</v>
      </c>
      <c r="AY175" s="13" t="s">
        <v>109</v>
      </c>
      <c r="BE175" s="205">
        <f>IF(N175="základní",J175,0)</f>
        <v>10360</v>
      </c>
      <c r="BF175" s="205">
        <f>IF(N175="snížená",J175,0)</f>
        <v>0</v>
      </c>
      <c r="BG175" s="205">
        <f>IF(N175="zákl. přenesená",J175,0)</f>
        <v>0</v>
      </c>
      <c r="BH175" s="205">
        <f>IF(N175="sníž. přenesená",J175,0)</f>
        <v>0</v>
      </c>
      <c r="BI175" s="205">
        <f>IF(N175="nulová",J175,0)</f>
        <v>0</v>
      </c>
      <c r="BJ175" s="13" t="s">
        <v>80</v>
      </c>
      <c r="BK175" s="205">
        <f>ROUND(I175*H175,2)</f>
        <v>10360</v>
      </c>
      <c r="BL175" s="13" t="s">
        <v>80</v>
      </c>
      <c r="BM175" s="204" t="s">
        <v>252</v>
      </c>
    </row>
    <row r="176" s="2" customFormat="1">
      <c r="A176" s="28"/>
      <c r="B176" s="29"/>
      <c r="C176" s="30"/>
      <c r="D176" s="206" t="s">
        <v>116</v>
      </c>
      <c r="E176" s="30"/>
      <c r="F176" s="207" t="s">
        <v>253</v>
      </c>
      <c r="G176" s="30"/>
      <c r="H176" s="30"/>
      <c r="I176" s="30"/>
      <c r="J176" s="30"/>
      <c r="K176" s="30"/>
      <c r="L176" s="34"/>
      <c r="M176" s="208"/>
      <c r="N176" s="209"/>
      <c r="O176" s="80"/>
      <c r="P176" s="80"/>
      <c r="Q176" s="80"/>
      <c r="R176" s="80"/>
      <c r="S176" s="80"/>
      <c r="T176" s="81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T176" s="13" t="s">
        <v>116</v>
      </c>
      <c r="AU176" s="13" t="s">
        <v>80</v>
      </c>
    </row>
    <row r="177" s="2" customFormat="1" ht="24.15" customHeight="1">
      <c r="A177" s="28"/>
      <c r="B177" s="29"/>
      <c r="C177" s="194" t="s">
        <v>254</v>
      </c>
      <c r="D177" s="194" t="s">
        <v>110</v>
      </c>
      <c r="E177" s="195" t="s">
        <v>255</v>
      </c>
      <c r="F177" s="196" t="s">
        <v>256</v>
      </c>
      <c r="G177" s="197" t="s">
        <v>113</v>
      </c>
      <c r="H177" s="198">
        <v>0</v>
      </c>
      <c r="I177" s="199">
        <v>1560</v>
      </c>
      <c r="J177" s="199">
        <f>ROUND(I177*H177,2)</f>
        <v>0</v>
      </c>
      <c r="K177" s="196" t="s">
        <v>114</v>
      </c>
      <c r="L177" s="34"/>
      <c r="M177" s="200" t="s">
        <v>1</v>
      </c>
      <c r="N177" s="201" t="s">
        <v>37</v>
      </c>
      <c r="O177" s="202">
        <v>0</v>
      </c>
      <c r="P177" s="202">
        <f>O177*H177</f>
        <v>0</v>
      </c>
      <c r="Q177" s="202">
        <v>0</v>
      </c>
      <c r="R177" s="202">
        <f>Q177*H177</f>
        <v>0</v>
      </c>
      <c r="S177" s="202">
        <v>0</v>
      </c>
      <c r="T177" s="203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204" t="s">
        <v>80</v>
      </c>
      <c r="AT177" s="204" t="s">
        <v>110</v>
      </c>
      <c r="AU177" s="204" t="s">
        <v>80</v>
      </c>
      <c r="AY177" s="13" t="s">
        <v>109</v>
      </c>
      <c r="BE177" s="205">
        <f>IF(N177="základní",J177,0)</f>
        <v>0</v>
      </c>
      <c r="BF177" s="205">
        <f>IF(N177="snížená",J177,0)</f>
        <v>0</v>
      </c>
      <c r="BG177" s="205">
        <f>IF(N177="zákl. přenesená",J177,0)</f>
        <v>0</v>
      </c>
      <c r="BH177" s="205">
        <f>IF(N177="sníž. přenesená",J177,0)</f>
        <v>0</v>
      </c>
      <c r="BI177" s="205">
        <f>IF(N177="nulová",J177,0)</f>
        <v>0</v>
      </c>
      <c r="BJ177" s="13" t="s">
        <v>80</v>
      </c>
      <c r="BK177" s="205">
        <f>ROUND(I177*H177,2)</f>
        <v>0</v>
      </c>
      <c r="BL177" s="13" t="s">
        <v>80</v>
      </c>
      <c r="BM177" s="204" t="s">
        <v>257</v>
      </c>
    </row>
    <row r="178" s="2" customFormat="1">
      <c r="A178" s="28"/>
      <c r="B178" s="29"/>
      <c r="C178" s="30"/>
      <c r="D178" s="206" t="s">
        <v>116</v>
      </c>
      <c r="E178" s="30"/>
      <c r="F178" s="207" t="s">
        <v>258</v>
      </c>
      <c r="G178" s="30"/>
      <c r="H178" s="30"/>
      <c r="I178" s="30"/>
      <c r="J178" s="30"/>
      <c r="K178" s="30"/>
      <c r="L178" s="34"/>
      <c r="M178" s="208"/>
      <c r="N178" s="209"/>
      <c r="O178" s="80"/>
      <c r="P178" s="80"/>
      <c r="Q178" s="80"/>
      <c r="R178" s="80"/>
      <c r="S178" s="80"/>
      <c r="T178" s="81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T178" s="13" t="s">
        <v>116</v>
      </c>
      <c r="AU178" s="13" t="s">
        <v>80</v>
      </c>
    </row>
    <row r="179" s="2" customFormat="1" ht="24.15" customHeight="1">
      <c r="A179" s="28"/>
      <c r="B179" s="29"/>
      <c r="C179" s="194" t="s">
        <v>259</v>
      </c>
      <c r="D179" s="194" t="s">
        <v>110</v>
      </c>
      <c r="E179" s="195" t="s">
        <v>260</v>
      </c>
      <c r="F179" s="196" t="s">
        <v>261</v>
      </c>
      <c r="G179" s="197" t="s">
        <v>113</v>
      </c>
      <c r="H179" s="198">
        <v>0</v>
      </c>
      <c r="I179" s="199">
        <v>2120</v>
      </c>
      <c r="J179" s="199">
        <f>ROUND(I179*H179,2)</f>
        <v>0</v>
      </c>
      <c r="K179" s="196" t="s">
        <v>114</v>
      </c>
      <c r="L179" s="34"/>
      <c r="M179" s="200" t="s">
        <v>1</v>
      </c>
      <c r="N179" s="201" t="s">
        <v>37</v>
      </c>
      <c r="O179" s="202">
        <v>0</v>
      </c>
      <c r="P179" s="202">
        <f>O179*H179</f>
        <v>0</v>
      </c>
      <c r="Q179" s="202">
        <v>0</v>
      </c>
      <c r="R179" s="202">
        <f>Q179*H179</f>
        <v>0</v>
      </c>
      <c r="S179" s="202">
        <v>0</v>
      </c>
      <c r="T179" s="203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204" t="s">
        <v>80</v>
      </c>
      <c r="AT179" s="204" t="s">
        <v>110</v>
      </c>
      <c r="AU179" s="204" t="s">
        <v>80</v>
      </c>
      <c r="AY179" s="13" t="s">
        <v>109</v>
      </c>
      <c r="BE179" s="205">
        <f>IF(N179="základní",J179,0)</f>
        <v>0</v>
      </c>
      <c r="BF179" s="205">
        <f>IF(N179="snížená",J179,0)</f>
        <v>0</v>
      </c>
      <c r="BG179" s="205">
        <f>IF(N179="zákl. přenesená",J179,0)</f>
        <v>0</v>
      </c>
      <c r="BH179" s="205">
        <f>IF(N179="sníž. přenesená",J179,0)</f>
        <v>0</v>
      </c>
      <c r="BI179" s="205">
        <f>IF(N179="nulová",J179,0)</f>
        <v>0</v>
      </c>
      <c r="BJ179" s="13" t="s">
        <v>80</v>
      </c>
      <c r="BK179" s="205">
        <f>ROUND(I179*H179,2)</f>
        <v>0</v>
      </c>
      <c r="BL179" s="13" t="s">
        <v>80</v>
      </c>
      <c r="BM179" s="204" t="s">
        <v>262</v>
      </c>
    </row>
    <row r="180" s="2" customFormat="1">
      <c r="A180" s="28"/>
      <c r="B180" s="29"/>
      <c r="C180" s="30"/>
      <c r="D180" s="206" t="s">
        <v>116</v>
      </c>
      <c r="E180" s="30"/>
      <c r="F180" s="207" t="s">
        <v>263</v>
      </c>
      <c r="G180" s="30"/>
      <c r="H180" s="30"/>
      <c r="I180" s="30"/>
      <c r="J180" s="30"/>
      <c r="K180" s="30"/>
      <c r="L180" s="34"/>
      <c r="M180" s="208"/>
      <c r="N180" s="209"/>
      <c r="O180" s="80"/>
      <c r="P180" s="80"/>
      <c r="Q180" s="80"/>
      <c r="R180" s="80"/>
      <c r="S180" s="80"/>
      <c r="T180" s="81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T180" s="13" t="s">
        <v>116</v>
      </c>
      <c r="AU180" s="13" t="s">
        <v>80</v>
      </c>
    </row>
    <row r="181" s="2" customFormat="1" ht="24.15" customHeight="1">
      <c r="A181" s="28"/>
      <c r="B181" s="29"/>
      <c r="C181" s="194" t="s">
        <v>264</v>
      </c>
      <c r="D181" s="194" t="s">
        <v>110</v>
      </c>
      <c r="E181" s="195" t="s">
        <v>265</v>
      </c>
      <c r="F181" s="196" t="s">
        <v>266</v>
      </c>
      <c r="G181" s="197" t="s">
        <v>113</v>
      </c>
      <c r="H181" s="198">
        <v>0</v>
      </c>
      <c r="I181" s="199">
        <v>1800</v>
      </c>
      <c r="J181" s="199">
        <f>ROUND(I181*H181,2)</f>
        <v>0</v>
      </c>
      <c r="K181" s="196" t="s">
        <v>114</v>
      </c>
      <c r="L181" s="34"/>
      <c r="M181" s="200" t="s">
        <v>1</v>
      </c>
      <c r="N181" s="201" t="s">
        <v>37</v>
      </c>
      <c r="O181" s="202">
        <v>0</v>
      </c>
      <c r="P181" s="202">
        <f>O181*H181</f>
        <v>0</v>
      </c>
      <c r="Q181" s="202">
        <v>0</v>
      </c>
      <c r="R181" s="202">
        <f>Q181*H181</f>
        <v>0</v>
      </c>
      <c r="S181" s="202">
        <v>0</v>
      </c>
      <c r="T181" s="203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204" t="s">
        <v>80</v>
      </c>
      <c r="AT181" s="204" t="s">
        <v>110</v>
      </c>
      <c r="AU181" s="204" t="s">
        <v>80</v>
      </c>
      <c r="AY181" s="13" t="s">
        <v>109</v>
      </c>
      <c r="BE181" s="205">
        <f>IF(N181="základní",J181,0)</f>
        <v>0</v>
      </c>
      <c r="BF181" s="205">
        <f>IF(N181="snížená",J181,0)</f>
        <v>0</v>
      </c>
      <c r="BG181" s="205">
        <f>IF(N181="zákl. přenesená",J181,0)</f>
        <v>0</v>
      </c>
      <c r="BH181" s="205">
        <f>IF(N181="sníž. přenesená",J181,0)</f>
        <v>0</v>
      </c>
      <c r="BI181" s="205">
        <f>IF(N181="nulová",J181,0)</f>
        <v>0</v>
      </c>
      <c r="BJ181" s="13" t="s">
        <v>80</v>
      </c>
      <c r="BK181" s="205">
        <f>ROUND(I181*H181,2)</f>
        <v>0</v>
      </c>
      <c r="BL181" s="13" t="s">
        <v>80</v>
      </c>
      <c r="BM181" s="204" t="s">
        <v>267</v>
      </c>
    </row>
    <row r="182" s="2" customFormat="1">
      <c r="A182" s="28"/>
      <c r="B182" s="29"/>
      <c r="C182" s="30"/>
      <c r="D182" s="206" t="s">
        <v>116</v>
      </c>
      <c r="E182" s="30"/>
      <c r="F182" s="207" t="s">
        <v>268</v>
      </c>
      <c r="G182" s="30"/>
      <c r="H182" s="30"/>
      <c r="I182" s="30"/>
      <c r="J182" s="30"/>
      <c r="K182" s="30"/>
      <c r="L182" s="34"/>
      <c r="M182" s="208"/>
      <c r="N182" s="209"/>
      <c r="O182" s="80"/>
      <c r="P182" s="80"/>
      <c r="Q182" s="80"/>
      <c r="R182" s="80"/>
      <c r="S182" s="80"/>
      <c r="T182" s="81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T182" s="13" t="s">
        <v>116</v>
      </c>
      <c r="AU182" s="13" t="s">
        <v>80</v>
      </c>
    </row>
    <row r="183" s="2" customFormat="1" ht="24.15" customHeight="1">
      <c r="A183" s="28"/>
      <c r="B183" s="29"/>
      <c r="C183" s="194" t="s">
        <v>269</v>
      </c>
      <c r="D183" s="194" t="s">
        <v>110</v>
      </c>
      <c r="E183" s="195" t="s">
        <v>270</v>
      </c>
      <c r="F183" s="196" t="s">
        <v>271</v>
      </c>
      <c r="G183" s="197" t="s">
        <v>113</v>
      </c>
      <c r="H183" s="198">
        <v>26</v>
      </c>
      <c r="I183" s="199">
        <v>1020</v>
      </c>
      <c r="J183" s="199">
        <f>ROUND(I183*H183,2)</f>
        <v>26520</v>
      </c>
      <c r="K183" s="196" t="s">
        <v>114</v>
      </c>
      <c r="L183" s="34"/>
      <c r="M183" s="200" t="s">
        <v>1</v>
      </c>
      <c r="N183" s="201" t="s">
        <v>37</v>
      </c>
      <c r="O183" s="202">
        <v>0</v>
      </c>
      <c r="P183" s="202">
        <f>O183*H183</f>
        <v>0</v>
      </c>
      <c r="Q183" s="202">
        <v>0</v>
      </c>
      <c r="R183" s="202">
        <f>Q183*H183</f>
        <v>0</v>
      </c>
      <c r="S183" s="202">
        <v>0</v>
      </c>
      <c r="T183" s="203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204" t="s">
        <v>80</v>
      </c>
      <c r="AT183" s="204" t="s">
        <v>110</v>
      </c>
      <c r="AU183" s="204" t="s">
        <v>80</v>
      </c>
      <c r="AY183" s="13" t="s">
        <v>109</v>
      </c>
      <c r="BE183" s="205">
        <f>IF(N183="základní",J183,0)</f>
        <v>26520</v>
      </c>
      <c r="BF183" s="205">
        <f>IF(N183="snížená",J183,0)</f>
        <v>0</v>
      </c>
      <c r="BG183" s="205">
        <f>IF(N183="zákl. přenesená",J183,0)</f>
        <v>0</v>
      </c>
      <c r="BH183" s="205">
        <f>IF(N183="sníž. přenesená",J183,0)</f>
        <v>0</v>
      </c>
      <c r="BI183" s="205">
        <f>IF(N183="nulová",J183,0)</f>
        <v>0</v>
      </c>
      <c r="BJ183" s="13" t="s">
        <v>80</v>
      </c>
      <c r="BK183" s="205">
        <f>ROUND(I183*H183,2)</f>
        <v>26520</v>
      </c>
      <c r="BL183" s="13" t="s">
        <v>80</v>
      </c>
      <c r="BM183" s="204" t="s">
        <v>272</v>
      </c>
    </row>
    <row r="184" s="2" customFormat="1">
      <c r="A184" s="28"/>
      <c r="B184" s="29"/>
      <c r="C184" s="30"/>
      <c r="D184" s="206" t="s">
        <v>116</v>
      </c>
      <c r="E184" s="30"/>
      <c r="F184" s="207" t="s">
        <v>273</v>
      </c>
      <c r="G184" s="30"/>
      <c r="H184" s="30"/>
      <c r="I184" s="30"/>
      <c r="J184" s="30"/>
      <c r="K184" s="30"/>
      <c r="L184" s="34"/>
      <c r="M184" s="208"/>
      <c r="N184" s="209"/>
      <c r="O184" s="80"/>
      <c r="P184" s="80"/>
      <c r="Q184" s="80"/>
      <c r="R184" s="80"/>
      <c r="S184" s="80"/>
      <c r="T184" s="81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T184" s="13" t="s">
        <v>116</v>
      </c>
      <c r="AU184" s="13" t="s">
        <v>80</v>
      </c>
    </row>
    <row r="185" s="2" customFormat="1" ht="24.15" customHeight="1">
      <c r="A185" s="28"/>
      <c r="B185" s="29"/>
      <c r="C185" s="194" t="s">
        <v>274</v>
      </c>
      <c r="D185" s="194" t="s">
        <v>110</v>
      </c>
      <c r="E185" s="195" t="s">
        <v>275</v>
      </c>
      <c r="F185" s="196" t="s">
        <v>276</v>
      </c>
      <c r="G185" s="197" t="s">
        <v>113</v>
      </c>
      <c r="H185" s="198">
        <v>0</v>
      </c>
      <c r="I185" s="199">
        <v>1100</v>
      </c>
      <c r="J185" s="199">
        <f>ROUND(I185*H185,2)</f>
        <v>0</v>
      </c>
      <c r="K185" s="196" t="s">
        <v>114</v>
      </c>
      <c r="L185" s="34"/>
      <c r="M185" s="200" t="s">
        <v>1</v>
      </c>
      <c r="N185" s="201" t="s">
        <v>37</v>
      </c>
      <c r="O185" s="202">
        <v>0</v>
      </c>
      <c r="P185" s="202">
        <f>O185*H185</f>
        <v>0</v>
      </c>
      <c r="Q185" s="202">
        <v>0</v>
      </c>
      <c r="R185" s="202">
        <f>Q185*H185</f>
        <v>0</v>
      </c>
      <c r="S185" s="202">
        <v>0</v>
      </c>
      <c r="T185" s="203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204" t="s">
        <v>80</v>
      </c>
      <c r="AT185" s="204" t="s">
        <v>110</v>
      </c>
      <c r="AU185" s="204" t="s">
        <v>80</v>
      </c>
      <c r="AY185" s="13" t="s">
        <v>109</v>
      </c>
      <c r="BE185" s="205">
        <f>IF(N185="základní",J185,0)</f>
        <v>0</v>
      </c>
      <c r="BF185" s="205">
        <f>IF(N185="snížená",J185,0)</f>
        <v>0</v>
      </c>
      <c r="BG185" s="205">
        <f>IF(N185="zákl. přenesená",J185,0)</f>
        <v>0</v>
      </c>
      <c r="BH185" s="205">
        <f>IF(N185="sníž. přenesená",J185,0)</f>
        <v>0</v>
      </c>
      <c r="BI185" s="205">
        <f>IF(N185="nulová",J185,0)</f>
        <v>0</v>
      </c>
      <c r="BJ185" s="13" t="s">
        <v>80</v>
      </c>
      <c r="BK185" s="205">
        <f>ROUND(I185*H185,2)</f>
        <v>0</v>
      </c>
      <c r="BL185" s="13" t="s">
        <v>80</v>
      </c>
      <c r="BM185" s="204" t="s">
        <v>277</v>
      </c>
    </row>
    <row r="186" s="2" customFormat="1">
      <c r="A186" s="28"/>
      <c r="B186" s="29"/>
      <c r="C186" s="30"/>
      <c r="D186" s="206" t="s">
        <v>116</v>
      </c>
      <c r="E186" s="30"/>
      <c r="F186" s="207" t="s">
        <v>278</v>
      </c>
      <c r="G186" s="30"/>
      <c r="H186" s="30"/>
      <c r="I186" s="30"/>
      <c r="J186" s="30"/>
      <c r="K186" s="30"/>
      <c r="L186" s="34"/>
      <c r="M186" s="208"/>
      <c r="N186" s="209"/>
      <c r="O186" s="80"/>
      <c r="P186" s="80"/>
      <c r="Q186" s="80"/>
      <c r="R186" s="80"/>
      <c r="S186" s="80"/>
      <c r="T186" s="81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T186" s="13" t="s">
        <v>116</v>
      </c>
      <c r="AU186" s="13" t="s">
        <v>80</v>
      </c>
    </row>
    <row r="187" s="2" customFormat="1" ht="24.15" customHeight="1">
      <c r="A187" s="28"/>
      <c r="B187" s="29"/>
      <c r="C187" s="194" t="s">
        <v>279</v>
      </c>
      <c r="D187" s="194" t="s">
        <v>110</v>
      </c>
      <c r="E187" s="195" t="s">
        <v>280</v>
      </c>
      <c r="F187" s="196" t="s">
        <v>281</v>
      </c>
      <c r="G187" s="197" t="s">
        <v>113</v>
      </c>
      <c r="H187" s="198">
        <v>2</v>
      </c>
      <c r="I187" s="199">
        <v>1630</v>
      </c>
      <c r="J187" s="199">
        <f>ROUND(I187*H187,2)</f>
        <v>3260</v>
      </c>
      <c r="K187" s="196" t="s">
        <v>114</v>
      </c>
      <c r="L187" s="34"/>
      <c r="M187" s="200" t="s">
        <v>1</v>
      </c>
      <c r="N187" s="201" t="s">
        <v>37</v>
      </c>
      <c r="O187" s="202">
        <v>0</v>
      </c>
      <c r="P187" s="202">
        <f>O187*H187</f>
        <v>0</v>
      </c>
      <c r="Q187" s="202">
        <v>0</v>
      </c>
      <c r="R187" s="202">
        <f>Q187*H187</f>
        <v>0</v>
      </c>
      <c r="S187" s="202">
        <v>0</v>
      </c>
      <c r="T187" s="203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204" t="s">
        <v>80</v>
      </c>
      <c r="AT187" s="204" t="s">
        <v>110</v>
      </c>
      <c r="AU187" s="204" t="s">
        <v>80</v>
      </c>
      <c r="AY187" s="13" t="s">
        <v>109</v>
      </c>
      <c r="BE187" s="205">
        <f>IF(N187="základní",J187,0)</f>
        <v>3260</v>
      </c>
      <c r="BF187" s="205">
        <f>IF(N187="snížená",J187,0)</f>
        <v>0</v>
      </c>
      <c r="BG187" s="205">
        <f>IF(N187="zákl. přenesená",J187,0)</f>
        <v>0</v>
      </c>
      <c r="BH187" s="205">
        <f>IF(N187="sníž. přenesená",J187,0)</f>
        <v>0</v>
      </c>
      <c r="BI187" s="205">
        <f>IF(N187="nulová",J187,0)</f>
        <v>0</v>
      </c>
      <c r="BJ187" s="13" t="s">
        <v>80</v>
      </c>
      <c r="BK187" s="205">
        <f>ROUND(I187*H187,2)</f>
        <v>3260</v>
      </c>
      <c r="BL187" s="13" t="s">
        <v>80</v>
      </c>
      <c r="BM187" s="204" t="s">
        <v>282</v>
      </c>
    </row>
    <row r="188" s="2" customFormat="1">
      <c r="A188" s="28"/>
      <c r="B188" s="29"/>
      <c r="C188" s="30"/>
      <c r="D188" s="206" t="s">
        <v>116</v>
      </c>
      <c r="E188" s="30"/>
      <c r="F188" s="207" t="s">
        <v>283</v>
      </c>
      <c r="G188" s="30"/>
      <c r="H188" s="30"/>
      <c r="I188" s="30"/>
      <c r="J188" s="30"/>
      <c r="K188" s="30"/>
      <c r="L188" s="34"/>
      <c r="M188" s="208"/>
      <c r="N188" s="209"/>
      <c r="O188" s="80"/>
      <c r="P188" s="80"/>
      <c r="Q188" s="80"/>
      <c r="R188" s="80"/>
      <c r="S188" s="80"/>
      <c r="T188" s="81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T188" s="13" t="s">
        <v>116</v>
      </c>
      <c r="AU188" s="13" t="s">
        <v>80</v>
      </c>
    </row>
    <row r="189" s="2" customFormat="1" ht="24.15" customHeight="1">
      <c r="A189" s="28"/>
      <c r="B189" s="29"/>
      <c r="C189" s="194" t="s">
        <v>284</v>
      </c>
      <c r="D189" s="194" t="s">
        <v>110</v>
      </c>
      <c r="E189" s="195" t="s">
        <v>285</v>
      </c>
      <c r="F189" s="196" t="s">
        <v>286</v>
      </c>
      <c r="G189" s="197" t="s">
        <v>113</v>
      </c>
      <c r="H189" s="198">
        <v>0</v>
      </c>
      <c r="I189" s="199">
        <v>1320</v>
      </c>
      <c r="J189" s="199">
        <f>ROUND(I189*H189,2)</f>
        <v>0</v>
      </c>
      <c r="K189" s="196" t="s">
        <v>114</v>
      </c>
      <c r="L189" s="34"/>
      <c r="M189" s="200" t="s">
        <v>1</v>
      </c>
      <c r="N189" s="201" t="s">
        <v>37</v>
      </c>
      <c r="O189" s="202">
        <v>0</v>
      </c>
      <c r="P189" s="202">
        <f>O189*H189</f>
        <v>0</v>
      </c>
      <c r="Q189" s="202">
        <v>0</v>
      </c>
      <c r="R189" s="202">
        <f>Q189*H189</f>
        <v>0</v>
      </c>
      <c r="S189" s="202">
        <v>0</v>
      </c>
      <c r="T189" s="203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204" t="s">
        <v>80</v>
      </c>
      <c r="AT189" s="204" t="s">
        <v>110</v>
      </c>
      <c r="AU189" s="204" t="s">
        <v>80</v>
      </c>
      <c r="AY189" s="13" t="s">
        <v>109</v>
      </c>
      <c r="BE189" s="205">
        <f>IF(N189="základní",J189,0)</f>
        <v>0</v>
      </c>
      <c r="BF189" s="205">
        <f>IF(N189="snížená",J189,0)</f>
        <v>0</v>
      </c>
      <c r="BG189" s="205">
        <f>IF(N189="zákl. přenesená",J189,0)</f>
        <v>0</v>
      </c>
      <c r="BH189" s="205">
        <f>IF(N189="sníž. přenesená",J189,0)</f>
        <v>0</v>
      </c>
      <c r="BI189" s="205">
        <f>IF(N189="nulová",J189,0)</f>
        <v>0</v>
      </c>
      <c r="BJ189" s="13" t="s">
        <v>80</v>
      </c>
      <c r="BK189" s="205">
        <f>ROUND(I189*H189,2)</f>
        <v>0</v>
      </c>
      <c r="BL189" s="13" t="s">
        <v>80</v>
      </c>
      <c r="BM189" s="204" t="s">
        <v>287</v>
      </c>
    </row>
    <row r="190" s="2" customFormat="1">
      <c r="A190" s="28"/>
      <c r="B190" s="29"/>
      <c r="C190" s="30"/>
      <c r="D190" s="206" t="s">
        <v>116</v>
      </c>
      <c r="E190" s="30"/>
      <c r="F190" s="207" t="s">
        <v>288</v>
      </c>
      <c r="G190" s="30"/>
      <c r="H190" s="30"/>
      <c r="I190" s="30"/>
      <c r="J190" s="30"/>
      <c r="K190" s="30"/>
      <c r="L190" s="34"/>
      <c r="M190" s="208"/>
      <c r="N190" s="209"/>
      <c r="O190" s="80"/>
      <c r="P190" s="80"/>
      <c r="Q190" s="80"/>
      <c r="R190" s="80"/>
      <c r="S190" s="80"/>
      <c r="T190" s="81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T190" s="13" t="s">
        <v>116</v>
      </c>
      <c r="AU190" s="13" t="s">
        <v>80</v>
      </c>
    </row>
    <row r="191" s="2" customFormat="1" ht="16.5" customHeight="1">
      <c r="A191" s="28"/>
      <c r="B191" s="29"/>
      <c r="C191" s="194" t="s">
        <v>289</v>
      </c>
      <c r="D191" s="194" t="s">
        <v>110</v>
      </c>
      <c r="E191" s="195" t="s">
        <v>290</v>
      </c>
      <c r="F191" s="196" t="s">
        <v>291</v>
      </c>
      <c r="G191" s="197" t="s">
        <v>113</v>
      </c>
      <c r="H191" s="198">
        <v>0</v>
      </c>
      <c r="I191" s="199">
        <v>1130</v>
      </c>
      <c r="J191" s="199">
        <f>ROUND(I191*H191,2)</f>
        <v>0</v>
      </c>
      <c r="K191" s="196" t="s">
        <v>114</v>
      </c>
      <c r="L191" s="34"/>
      <c r="M191" s="200" t="s">
        <v>1</v>
      </c>
      <c r="N191" s="201" t="s">
        <v>37</v>
      </c>
      <c r="O191" s="202">
        <v>0</v>
      </c>
      <c r="P191" s="202">
        <f>O191*H191</f>
        <v>0</v>
      </c>
      <c r="Q191" s="202">
        <v>0</v>
      </c>
      <c r="R191" s="202">
        <f>Q191*H191</f>
        <v>0</v>
      </c>
      <c r="S191" s="202">
        <v>0</v>
      </c>
      <c r="T191" s="203">
        <f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204" t="s">
        <v>80</v>
      </c>
      <c r="AT191" s="204" t="s">
        <v>110</v>
      </c>
      <c r="AU191" s="204" t="s">
        <v>80</v>
      </c>
      <c r="AY191" s="13" t="s">
        <v>109</v>
      </c>
      <c r="BE191" s="205">
        <f>IF(N191="základní",J191,0)</f>
        <v>0</v>
      </c>
      <c r="BF191" s="205">
        <f>IF(N191="snížená",J191,0)</f>
        <v>0</v>
      </c>
      <c r="BG191" s="205">
        <f>IF(N191="zákl. přenesená",J191,0)</f>
        <v>0</v>
      </c>
      <c r="BH191" s="205">
        <f>IF(N191="sníž. přenesená",J191,0)</f>
        <v>0</v>
      </c>
      <c r="BI191" s="205">
        <f>IF(N191="nulová",J191,0)</f>
        <v>0</v>
      </c>
      <c r="BJ191" s="13" t="s">
        <v>80</v>
      </c>
      <c r="BK191" s="205">
        <f>ROUND(I191*H191,2)</f>
        <v>0</v>
      </c>
      <c r="BL191" s="13" t="s">
        <v>80</v>
      </c>
      <c r="BM191" s="204" t="s">
        <v>292</v>
      </c>
    </row>
    <row r="192" s="2" customFormat="1">
      <c r="A192" s="28"/>
      <c r="B192" s="29"/>
      <c r="C192" s="30"/>
      <c r="D192" s="206" t="s">
        <v>116</v>
      </c>
      <c r="E192" s="30"/>
      <c r="F192" s="207" t="s">
        <v>293</v>
      </c>
      <c r="G192" s="30"/>
      <c r="H192" s="30"/>
      <c r="I192" s="30"/>
      <c r="J192" s="30"/>
      <c r="K192" s="30"/>
      <c r="L192" s="34"/>
      <c r="M192" s="208"/>
      <c r="N192" s="209"/>
      <c r="O192" s="80"/>
      <c r="P192" s="80"/>
      <c r="Q192" s="80"/>
      <c r="R192" s="80"/>
      <c r="S192" s="80"/>
      <c r="T192" s="81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T192" s="13" t="s">
        <v>116</v>
      </c>
      <c r="AU192" s="13" t="s">
        <v>80</v>
      </c>
    </row>
    <row r="193" s="2" customFormat="1" ht="24.15" customHeight="1">
      <c r="A193" s="28"/>
      <c r="B193" s="29"/>
      <c r="C193" s="194" t="s">
        <v>294</v>
      </c>
      <c r="D193" s="194" t="s">
        <v>110</v>
      </c>
      <c r="E193" s="195" t="s">
        <v>295</v>
      </c>
      <c r="F193" s="196" t="s">
        <v>296</v>
      </c>
      <c r="G193" s="197" t="s">
        <v>113</v>
      </c>
      <c r="H193" s="198">
        <v>0</v>
      </c>
      <c r="I193" s="199">
        <v>1300</v>
      </c>
      <c r="J193" s="199">
        <f>ROUND(I193*H193,2)</f>
        <v>0</v>
      </c>
      <c r="K193" s="196" t="s">
        <v>114</v>
      </c>
      <c r="L193" s="34"/>
      <c r="M193" s="200" t="s">
        <v>1</v>
      </c>
      <c r="N193" s="201" t="s">
        <v>37</v>
      </c>
      <c r="O193" s="202">
        <v>0</v>
      </c>
      <c r="P193" s="202">
        <f>O193*H193</f>
        <v>0</v>
      </c>
      <c r="Q193" s="202">
        <v>0</v>
      </c>
      <c r="R193" s="202">
        <f>Q193*H193</f>
        <v>0</v>
      </c>
      <c r="S193" s="202">
        <v>0</v>
      </c>
      <c r="T193" s="203">
        <f>S193*H193</f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204" t="s">
        <v>80</v>
      </c>
      <c r="AT193" s="204" t="s">
        <v>110</v>
      </c>
      <c r="AU193" s="204" t="s">
        <v>80</v>
      </c>
      <c r="AY193" s="13" t="s">
        <v>109</v>
      </c>
      <c r="BE193" s="205">
        <f>IF(N193="základní",J193,0)</f>
        <v>0</v>
      </c>
      <c r="BF193" s="205">
        <f>IF(N193="snížená",J193,0)</f>
        <v>0</v>
      </c>
      <c r="BG193" s="205">
        <f>IF(N193="zákl. přenesená",J193,0)</f>
        <v>0</v>
      </c>
      <c r="BH193" s="205">
        <f>IF(N193="sníž. přenesená",J193,0)</f>
        <v>0</v>
      </c>
      <c r="BI193" s="205">
        <f>IF(N193="nulová",J193,0)</f>
        <v>0</v>
      </c>
      <c r="BJ193" s="13" t="s">
        <v>80</v>
      </c>
      <c r="BK193" s="205">
        <f>ROUND(I193*H193,2)</f>
        <v>0</v>
      </c>
      <c r="BL193" s="13" t="s">
        <v>80</v>
      </c>
      <c r="BM193" s="204" t="s">
        <v>297</v>
      </c>
    </row>
    <row r="194" s="2" customFormat="1">
      <c r="A194" s="28"/>
      <c r="B194" s="29"/>
      <c r="C194" s="30"/>
      <c r="D194" s="206" t="s">
        <v>116</v>
      </c>
      <c r="E194" s="30"/>
      <c r="F194" s="207" t="s">
        <v>298</v>
      </c>
      <c r="G194" s="30"/>
      <c r="H194" s="30"/>
      <c r="I194" s="30"/>
      <c r="J194" s="30"/>
      <c r="K194" s="30"/>
      <c r="L194" s="34"/>
      <c r="M194" s="208"/>
      <c r="N194" s="209"/>
      <c r="O194" s="80"/>
      <c r="P194" s="80"/>
      <c r="Q194" s="80"/>
      <c r="R194" s="80"/>
      <c r="S194" s="80"/>
      <c r="T194" s="81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T194" s="13" t="s">
        <v>116</v>
      </c>
      <c r="AU194" s="13" t="s">
        <v>80</v>
      </c>
    </row>
    <row r="195" s="2" customFormat="1" ht="24.15" customHeight="1">
      <c r="A195" s="28"/>
      <c r="B195" s="29"/>
      <c r="C195" s="194" t="s">
        <v>299</v>
      </c>
      <c r="D195" s="194" t="s">
        <v>110</v>
      </c>
      <c r="E195" s="195" t="s">
        <v>300</v>
      </c>
      <c r="F195" s="196" t="s">
        <v>301</v>
      </c>
      <c r="G195" s="197" t="s">
        <v>113</v>
      </c>
      <c r="H195" s="198">
        <v>0</v>
      </c>
      <c r="I195" s="199">
        <v>1750</v>
      </c>
      <c r="J195" s="199">
        <f>ROUND(I195*H195,2)</f>
        <v>0</v>
      </c>
      <c r="K195" s="196" t="s">
        <v>114</v>
      </c>
      <c r="L195" s="34"/>
      <c r="M195" s="200" t="s">
        <v>1</v>
      </c>
      <c r="N195" s="201" t="s">
        <v>37</v>
      </c>
      <c r="O195" s="202">
        <v>0</v>
      </c>
      <c r="P195" s="202">
        <f>O195*H195</f>
        <v>0</v>
      </c>
      <c r="Q195" s="202">
        <v>0</v>
      </c>
      <c r="R195" s="202">
        <f>Q195*H195</f>
        <v>0</v>
      </c>
      <c r="S195" s="202">
        <v>0</v>
      </c>
      <c r="T195" s="203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204" t="s">
        <v>80</v>
      </c>
      <c r="AT195" s="204" t="s">
        <v>110</v>
      </c>
      <c r="AU195" s="204" t="s">
        <v>80</v>
      </c>
      <c r="AY195" s="13" t="s">
        <v>109</v>
      </c>
      <c r="BE195" s="205">
        <f>IF(N195="základní",J195,0)</f>
        <v>0</v>
      </c>
      <c r="BF195" s="205">
        <f>IF(N195="snížená",J195,0)</f>
        <v>0</v>
      </c>
      <c r="BG195" s="205">
        <f>IF(N195="zákl. přenesená",J195,0)</f>
        <v>0</v>
      </c>
      <c r="BH195" s="205">
        <f>IF(N195="sníž. přenesená",J195,0)</f>
        <v>0</v>
      </c>
      <c r="BI195" s="205">
        <f>IF(N195="nulová",J195,0)</f>
        <v>0</v>
      </c>
      <c r="BJ195" s="13" t="s">
        <v>80</v>
      </c>
      <c r="BK195" s="205">
        <f>ROUND(I195*H195,2)</f>
        <v>0</v>
      </c>
      <c r="BL195" s="13" t="s">
        <v>80</v>
      </c>
      <c r="BM195" s="204" t="s">
        <v>302</v>
      </c>
    </row>
    <row r="196" s="2" customFormat="1">
      <c r="A196" s="28"/>
      <c r="B196" s="29"/>
      <c r="C196" s="30"/>
      <c r="D196" s="206" t="s">
        <v>116</v>
      </c>
      <c r="E196" s="30"/>
      <c r="F196" s="207" t="s">
        <v>303</v>
      </c>
      <c r="G196" s="30"/>
      <c r="H196" s="30"/>
      <c r="I196" s="30"/>
      <c r="J196" s="30"/>
      <c r="K196" s="30"/>
      <c r="L196" s="34"/>
      <c r="M196" s="208"/>
      <c r="N196" s="209"/>
      <c r="O196" s="80"/>
      <c r="P196" s="80"/>
      <c r="Q196" s="80"/>
      <c r="R196" s="80"/>
      <c r="S196" s="80"/>
      <c r="T196" s="81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T196" s="13" t="s">
        <v>116</v>
      </c>
      <c r="AU196" s="13" t="s">
        <v>80</v>
      </c>
    </row>
    <row r="197" s="2" customFormat="1" ht="24.15" customHeight="1">
      <c r="A197" s="28"/>
      <c r="B197" s="29"/>
      <c r="C197" s="194" t="s">
        <v>304</v>
      </c>
      <c r="D197" s="194" t="s">
        <v>110</v>
      </c>
      <c r="E197" s="195" t="s">
        <v>305</v>
      </c>
      <c r="F197" s="196" t="s">
        <v>306</v>
      </c>
      <c r="G197" s="197" t="s">
        <v>113</v>
      </c>
      <c r="H197" s="198">
        <v>0</v>
      </c>
      <c r="I197" s="199">
        <v>1530</v>
      </c>
      <c r="J197" s="199">
        <f>ROUND(I197*H197,2)</f>
        <v>0</v>
      </c>
      <c r="K197" s="196" t="s">
        <v>114</v>
      </c>
      <c r="L197" s="34"/>
      <c r="M197" s="200" t="s">
        <v>1</v>
      </c>
      <c r="N197" s="201" t="s">
        <v>37</v>
      </c>
      <c r="O197" s="202">
        <v>0</v>
      </c>
      <c r="P197" s="202">
        <f>O197*H197</f>
        <v>0</v>
      </c>
      <c r="Q197" s="202">
        <v>0</v>
      </c>
      <c r="R197" s="202">
        <f>Q197*H197</f>
        <v>0</v>
      </c>
      <c r="S197" s="202">
        <v>0</v>
      </c>
      <c r="T197" s="203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204" t="s">
        <v>80</v>
      </c>
      <c r="AT197" s="204" t="s">
        <v>110</v>
      </c>
      <c r="AU197" s="204" t="s">
        <v>80</v>
      </c>
      <c r="AY197" s="13" t="s">
        <v>109</v>
      </c>
      <c r="BE197" s="205">
        <f>IF(N197="základní",J197,0)</f>
        <v>0</v>
      </c>
      <c r="BF197" s="205">
        <f>IF(N197="snížená",J197,0)</f>
        <v>0</v>
      </c>
      <c r="BG197" s="205">
        <f>IF(N197="zákl. přenesená",J197,0)</f>
        <v>0</v>
      </c>
      <c r="BH197" s="205">
        <f>IF(N197="sníž. přenesená",J197,0)</f>
        <v>0</v>
      </c>
      <c r="BI197" s="205">
        <f>IF(N197="nulová",J197,0)</f>
        <v>0</v>
      </c>
      <c r="BJ197" s="13" t="s">
        <v>80</v>
      </c>
      <c r="BK197" s="205">
        <f>ROUND(I197*H197,2)</f>
        <v>0</v>
      </c>
      <c r="BL197" s="13" t="s">
        <v>80</v>
      </c>
      <c r="BM197" s="204" t="s">
        <v>307</v>
      </c>
    </row>
    <row r="198" s="2" customFormat="1">
      <c r="A198" s="28"/>
      <c r="B198" s="29"/>
      <c r="C198" s="30"/>
      <c r="D198" s="206" t="s">
        <v>116</v>
      </c>
      <c r="E198" s="30"/>
      <c r="F198" s="207" t="s">
        <v>308</v>
      </c>
      <c r="G198" s="30"/>
      <c r="H198" s="30"/>
      <c r="I198" s="30"/>
      <c r="J198" s="30"/>
      <c r="K198" s="30"/>
      <c r="L198" s="34"/>
      <c r="M198" s="208"/>
      <c r="N198" s="209"/>
      <c r="O198" s="80"/>
      <c r="P198" s="80"/>
      <c r="Q198" s="80"/>
      <c r="R198" s="80"/>
      <c r="S198" s="80"/>
      <c r="T198" s="81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T198" s="13" t="s">
        <v>116</v>
      </c>
      <c r="AU198" s="13" t="s">
        <v>80</v>
      </c>
    </row>
    <row r="199" s="2" customFormat="1" ht="16.5" customHeight="1">
      <c r="A199" s="28"/>
      <c r="B199" s="29"/>
      <c r="C199" s="194" t="s">
        <v>309</v>
      </c>
      <c r="D199" s="194" t="s">
        <v>110</v>
      </c>
      <c r="E199" s="195" t="s">
        <v>310</v>
      </c>
      <c r="F199" s="196" t="s">
        <v>311</v>
      </c>
      <c r="G199" s="197" t="s">
        <v>113</v>
      </c>
      <c r="H199" s="198">
        <v>129</v>
      </c>
      <c r="I199" s="199">
        <v>1230</v>
      </c>
      <c r="J199" s="199">
        <f>ROUND(I199*H199,2)</f>
        <v>158670</v>
      </c>
      <c r="K199" s="196" t="s">
        <v>114</v>
      </c>
      <c r="L199" s="34"/>
      <c r="M199" s="200" t="s">
        <v>1</v>
      </c>
      <c r="N199" s="201" t="s">
        <v>37</v>
      </c>
      <c r="O199" s="202">
        <v>0</v>
      </c>
      <c r="P199" s="202">
        <f>O199*H199</f>
        <v>0</v>
      </c>
      <c r="Q199" s="202">
        <v>0</v>
      </c>
      <c r="R199" s="202">
        <f>Q199*H199</f>
        <v>0</v>
      </c>
      <c r="S199" s="202">
        <v>0</v>
      </c>
      <c r="T199" s="203">
        <f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204" t="s">
        <v>80</v>
      </c>
      <c r="AT199" s="204" t="s">
        <v>110</v>
      </c>
      <c r="AU199" s="204" t="s">
        <v>80</v>
      </c>
      <c r="AY199" s="13" t="s">
        <v>109</v>
      </c>
      <c r="BE199" s="205">
        <f>IF(N199="základní",J199,0)</f>
        <v>158670</v>
      </c>
      <c r="BF199" s="205">
        <f>IF(N199="snížená",J199,0)</f>
        <v>0</v>
      </c>
      <c r="BG199" s="205">
        <f>IF(N199="zákl. přenesená",J199,0)</f>
        <v>0</v>
      </c>
      <c r="BH199" s="205">
        <f>IF(N199="sníž. přenesená",J199,0)</f>
        <v>0</v>
      </c>
      <c r="BI199" s="205">
        <f>IF(N199="nulová",J199,0)</f>
        <v>0</v>
      </c>
      <c r="BJ199" s="13" t="s">
        <v>80</v>
      </c>
      <c r="BK199" s="205">
        <f>ROUND(I199*H199,2)</f>
        <v>158670</v>
      </c>
      <c r="BL199" s="13" t="s">
        <v>80</v>
      </c>
      <c r="BM199" s="204" t="s">
        <v>312</v>
      </c>
    </row>
    <row r="200" s="2" customFormat="1">
      <c r="A200" s="28"/>
      <c r="B200" s="29"/>
      <c r="C200" s="30"/>
      <c r="D200" s="206" t="s">
        <v>116</v>
      </c>
      <c r="E200" s="30"/>
      <c r="F200" s="207" t="s">
        <v>313</v>
      </c>
      <c r="G200" s="30"/>
      <c r="H200" s="30"/>
      <c r="I200" s="30"/>
      <c r="J200" s="30"/>
      <c r="K200" s="30"/>
      <c r="L200" s="34"/>
      <c r="M200" s="208"/>
      <c r="N200" s="209"/>
      <c r="O200" s="80"/>
      <c r="P200" s="80"/>
      <c r="Q200" s="80"/>
      <c r="R200" s="80"/>
      <c r="S200" s="80"/>
      <c r="T200" s="81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T200" s="13" t="s">
        <v>116</v>
      </c>
      <c r="AU200" s="13" t="s">
        <v>80</v>
      </c>
    </row>
    <row r="201" s="2" customFormat="1" ht="24.15" customHeight="1">
      <c r="A201" s="28"/>
      <c r="B201" s="29"/>
      <c r="C201" s="194" t="s">
        <v>314</v>
      </c>
      <c r="D201" s="194" t="s">
        <v>110</v>
      </c>
      <c r="E201" s="195" t="s">
        <v>315</v>
      </c>
      <c r="F201" s="196" t="s">
        <v>316</v>
      </c>
      <c r="G201" s="197" t="s">
        <v>113</v>
      </c>
      <c r="H201" s="198">
        <v>0</v>
      </c>
      <c r="I201" s="199">
        <v>1300</v>
      </c>
      <c r="J201" s="199">
        <f>ROUND(I201*H201,2)</f>
        <v>0</v>
      </c>
      <c r="K201" s="196" t="s">
        <v>114</v>
      </c>
      <c r="L201" s="34"/>
      <c r="M201" s="200" t="s">
        <v>1</v>
      </c>
      <c r="N201" s="201" t="s">
        <v>37</v>
      </c>
      <c r="O201" s="202">
        <v>0</v>
      </c>
      <c r="P201" s="202">
        <f>O201*H201</f>
        <v>0</v>
      </c>
      <c r="Q201" s="202">
        <v>0</v>
      </c>
      <c r="R201" s="202">
        <f>Q201*H201</f>
        <v>0</v>
      </c>
      <c r="S201" s="202">
        <v>0</v>
      </c>
      <c r="T201" s="203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204" t="s">
        <v>80</v>
      </c>
      <c r="AT201" s="204" t="s">
        <v>110</v>
      </c>
      <c r="AU201" s="204" t="s">
        <v>80</v>
      </c>
      <c r="AY201" s="13" t="s">
        <v>109</v>
      </c>
      <c r="BE201" s="205">
        <f>IF(N201="základní",J201,0)</f>
        <v>0</v>
      </c>
      <c r="BF201" s="205">
        <f>IF(N201="snížená",J201,0)</f>
        <v>0</v>
      </c>
      <c r="BG201" s="205">
        <f>IF(N201="zákl. přenesená",J201,0)</f>
        <v>0</v>
      </c>
      <c r="BH201" s="205">
        <f>IF(N201="sníž. přenesená",J201,0)</f>
        <v>0</v>
      </c>
      <c r="BI201" s="205">
        <f>IF(N201="nulová",J201,0)</f>
        <v>0</v>
      </c>
      <c r="BJ201" s="13" t="s">
        <v>80</v>
      </c>
      <c r="BK201" s="205">
        <f>ROUND(I201*H201,2)</f>
        <v>0</v>
      </c>
      <c r="BL201" s="13" t="s">
        <v>80</v>
      </c>
      <c r="BM201" s="204" t="s">
        <v>317</v>
      </c>
    </row>
    <row r="202" s="2" customFormat="1">
      <c r="A202" s="28"/>
      <c r="B202" s="29"/>
      <c r="C202" s="30"/>
      <c r="D202" s="206" t="s">
        <v>116</v>
      </c>
      <c r="E202" s="30"/>
      <c r="F202" s="207" t="s">
        <v>318</v>
      </c>
      <c r="G202" s="30"/>
      <c r="H202" s="30"/>
      <c r="I202" s="30"/>
      <c r="J202" s="30"/>
      <c r="K202" s="30"/>
      <c r="L202" s="34"/>
      <c r="M202" s="208"/>
      <c r="N202" s="209"/>
      <c r="O202" s="80"/>
      <c r="P202" s="80"/>
      <c r="Q202" s="80"/>
      <c r="R202" s="80"/>
      <c r="S202" s="80"/>
      <c r="T202" s="81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T202" s="13" t="s">
        <v>116</v>
      </c>
      <c r="AU202" s="13" t="s">
        <v>80</v>
      </c>
    </row>
    <row r="203" s="2" customFormat="1" ht="24.15" customHeight="1">
      <c r="A203" s="28"/>
      <c r="B203" s="29"/>
      <c r="C203" s="194" t="s">
        <v>319</v>
      </c>
      <c r="D203" s="194" t="s">
        <v>110</v>
      </c>
      <c r="E203" s="195" t="s">
        <v>320</v>
      </c>
      <c r="F203" s="196" t="s">
        <v>321</v>
      </c>
      <c r="G203" s="197" t="s">
        <v>113</v>
      </c>
      <c r="H203" s="198">
        <v>15</v>
      </c>
      <c r="I203" s="199">
        <v>1750</v>
      </c>
      <c r="J203" s="199">
        <f>ROUND(I203*H203,2)</f>
        <v>26250</v>
      </c>
      <c r="K203" s="196" t="s">
        <v>114</v>
      </c>
      <c r="L203" s="34"/>
      <c r="M203" s="200" t="s">
        <v>1</v>
      </c>
      <c r="N203" s="201" t="s">
        <v>37</v>
      </c>
      <c r="O203" s="202">
        <v>0</v>
      </c>
      <c r="P203" s="202">
        <f>O203*H203</f>
        <v>0</v>
      </c>
      <c r="Q203" s="202">
        <v>0</v>
      </c>
      <c r="R203" s="202">
        <f>Q203*H203</f>
        <v>0</v>
      </c>
      <c r="S203" s="202">
        <v>0</v>
      </c>
      <c r="T203" s="203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204" t="s">
        <v>80</v>
      </c>
      <c r="AT203" s="204" t="s">
        <v>110</v>
      </c>
      <c r="AU203" s="204" t="s">
        <v>80</v>
      </c>
      <c r="AY203" s="13" t="s">
        <v>109</v>
      </c>
      <c r="BE203" s="205">
        <f>IF(N203="základní",J203,0)</f>
        <v>26250</v>
      </c>
      <c r="BF203" s="205">
        <f>IF(N203="snížená",J203,0)</f>
        <v>0</v>
      </c>
      <c r="BG203" s="205">
        <f>IF(N203="zákl. přenesená",J203,0)</f>
        <v>0</v>
      </c>
      <c r="BH203" s="205">
        <f>IF(N203="sníž. přenesená",J203,0)</f>
        <v>0</v>
      </c>
      <c r="BI203" s="205">
        <f>IF(N203="nulová",J203,0)</f>
        <v>0</v>
      </c>
      <c r="BJ203" s="13" t="s">
        <v>80</v>
      </c>
      <c r="BK203" s="205">
        <f>ROUND(I203*H203,2)</f>
        <v>26250</v>
      </c>
      <c r="BL203" s="13" t="s">
        <v>80</v>
      </c>
      <c r="BM203" s="204" t="s">
        <v>322</v>
      </c>
    </row>
    <row r="204" s="2" customFormat="1">
      <c r="A204" s="28"/>
      <c r="B204" s="29"/>
      <c r="C204" s="30"/>
      <c r="D204" s="206" t="s">
        <v>116</v>
      </c>
      <c r="E204" s="30"/>
      <c r="F204" s="207" t="s">
        <v>323</v>
      </c>
      <c r="G204" s="30"/>
      <c r="H204" s="30"/>
      <c r="I204" s="30"/>
      <c r="J204" s="30"/>
      <c r="K204" s="30"/>
      <c r="L204" s="34"/>
      <c r="M204" s="208"/>
      <c r="N204" s="209"/>
      <c r="O204" s="80"/>
      <c r="P204" s="80"/>
      <c r="Q204" s="80"/>
      <c r="R204" s="80"/>
      <c r="S204" s="80"/>
      <c r="T204" s="81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T204" s="13" t="s">
        <v>116</v>
      </c>
      <c r="AU204" s="13" t="s">
        <v>80</v>
      </c>
    </row>
    <row r="205" s="2" customFormat="1" ht="24.15" customHeight="1">
      <c r="A205" s="28"/>
      <c r="B205" s="29"/>
      <c r="C205" s="194" t="s">
        <v>324</v>
      </c>
      <c r="D205" s="194" t="s">
        <v>110</v>
      </c>
      <c r="E205" s="195" t="s">
        <v>325</v>
      </c>
      <c r="F205" s="196" t="s">
        <v>326</v>
      </c>
      <c r="G205" s="197" t="s">
        <v>113</v>
      </c>
      <c r="H205" s="198">
        <v>0</v>
      </c>
      <c r="I205" s="199">
        <v>1520</v>
      </c>
      <c r="J205" s="199">
        <f>ROUND(I205*H205,2)</f>
        <v>0</v>
      </c>
      <c r="K205" s="196" t="s">
        <v>114</v>
      </c>
      <c r="L205" s="34"/>
      <c r="M205" s="200" t="s">
        <v>1</v>
      </c>
      <c r="N205" s="201" t="s">
        <v>37</v>
      </c>
      <c r="O205" s="202">
        <v>0</v>
      </c>
      <c r="P205" s="202">
        <f>O205*H205</f>
        <v>0</v>
      </c>
      <c r="Q205" s="202">
        <v>0</v>
      </c>
      <c r="R205" s="202">
        <f>Q205*H205</f>
        <v>0</v>
      </c>
      <c r="S205" s="202">
        <v>0</v>
      </c>
      <c r="T205" s="203">
        <f>S205*H205</f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204" t="s">
        <v>80</v>
      </c>
      <c r="AT205" s="204" t="s">
        <v>110</v>
      </c>
      <c r="AU205" s="204" t="s">
        <v>80</v>
      </c>
      <c r="AY205" s="13" t="s">
        <v>109</v>
      </c>
      <c r="BE205" s="205">
        <f>IF(N205="základní",J205,0)</f>
        <v>0</v>
      </c>
      <c r="BF205" s="205">
        <f>IF(N205="snížená",J205,0)</f>
        <v>0</v>
      </c>
      <c r="BG205" s="205">
        <f>IF(N205="zákl. přenesená",J205,0)</f>
        <v>0</v>
      </c>
      <c r="BH205" s="205">
        <f>IF(N205="sníž. přenesená",J205,0)</f>
        <v>0</v>
      </c>
      <c r="BI205" s="205">
        <f>IF(N205="nulová",J205,0)</f>
        <v>0</v>
      </c>
      <c r="BJ205" s="13" t="s">
        <v>80</v>
      </c>
      <c r="BK205" s="205">
        <f>ROUND(I205*H205,2)</f>
        <v>0</v>
      </c>
      <c r="BL205" s="13" t="s">
        <v>80</v>
      </c>
      <c r="BM205" s="204" t="s">
        <v>327</v>
      </c>
    </row>
    <row r="206" s="2" customFormat="1">
      <c r="A206" s="28"/>
      <c r="B206" s="29"/>
      <c r="C206" s="30"/>
      <c r="D206" s="206" t="s">
        <v>116</v>
      </c>
      <c r="E206" s="30"/>
      <c r="F206" s="207" t="s">
        <v>328</v>
      </c>
      <c r="G206" s="30"/>
      <c r="H206" s="30"/>
      <c r="I206" s="30"/>
      <c r="J206" s="30"/>
      <c r="K206" s="30"/>
      <c r="L206" s="34"/>
      <c r="M206" s="208"/>
      <c r="N206" s="209"/>
      <c r="O206" s="80"/>
      <c r="P206" s="80"/>
      <c r="Q206" s="80"/>
      <c r="R206" s="80"/>
      <c r="S206" s="80"/>
      <c r="T206" s="81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T206" s="13" t="s">
        <v>116</v>
      </c>
      <c r="AU206" s="13" t="s">
        <v>80</v>
      </c>
    </row>
    <row r="207" s="2" customFormat="1" ht="16.5" customHeight="1">
      <c r="A207" s="28"/>
      <c r="B207" s="29"/>
      <c r="C207" s="194" t="s">
        <v>329</v>
      </c>
      <c r="D207" s="194" t="s">
        <v>110</v>
      </c>
      <c r="E207" s="195" t="s">
        <v>330</v>
      </c>
      <c r="F207" s="196" t="s">
        <v>331</v>
      </c>
      <c r="G207" s="197" t="s">
        <v>113</v>
      </c>
      <c r="H207" s="198">
        <v>4</v>
      </c>
      <c r="I207" s="199">
        <v>1130</v>
      </c>
      <c r="J207" s="199">
        <f>ROUND(I207*H207,2)</f>
        <v>4520</v>
      </c>
      <c r="K207" s="196" t="s">
        <v>114</v>
      </c>
      <c r="L207" s="34"/>
      <c r="M207" s="200" t="s">
        <v>1</v>
      </c>
      <c r="N207" s="201" t="s">
        <v>37</v>
      </c>
      <c r="O207" s="202">
        <v>0</v>
      </c>
      <c r="P207" s="202">
        <f>O207*H207</f>
        <v>0</v>
      </c>
      <c r="Q207" s="202">
        <v>0</v>
      </c>
      <c r="R207" s="202">
        <f>Q207*H207</f>
        <v>0</v>
      </c>
      <c r="S207" s="202">
        <v>0</v>
      </c>
      <c r="T207" s="203">
        <f>S207*H207</f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204" t="s">
        <v>80</v>
      </c>
      <c r="AT207" s="204" t="s">
        <v>110</v>
      </c>
      <c r="AU207" s="204" t="s">
        <v>80</v>
      </c>
      <c r="AY207" s="13" t="s">
        <v>109</v>
      </c>
      <c r="BE207" s="205">
        <f>IF(N207="základní",J207,0)</f>
        <v>4520</v>
      </c>
      <c r="BF207" s="205">
        <f>IF(N207="snížená",J207,0)</f>
        <v>0</v>
      </c>
      <c r="BG207" s="205">
        <f>IF(N207="zákl. přenesená",J207,0)</f>
        <v>0</v>
      </c>
      <c r="BH207" s="205">
        <f>IF(N207="sníž. přenesená",J207,0)</f>
        <v>0</v>
      </c>
      <c r="BI207" s="205">
        <f>IF(N207="nulová",J207,0)</f>
        <v>0</v>
      </c>
      <c r="BJ207" s="13" t="s">
        <v>80</v>
      </c>
      <c r="BK207" s="205">
        <f>ROUND(I207*H207,2)</f>
        <v>4520</v>
      </c>
      <c r="BL207" s="13" t="s">
        <v>80</v>
      </c>
      <c r="BM207" s="204" t="s">
        <v>332</v>
      </c>
    </row>
    <row r="208" s="2" customFormat="1">
      <c r="A208" s="28"/>
      <c r="B208" s="29"/>
      <c r="C208" s="30"/>
      <c r="D208" s="206" t="s">
        <v>116</v>
      </c>
      <c r="E208" s="30"/>
      <c r="F208" s="207" t="s">
        <v>333</v>
      </c>
      <c r="G208" s="30"/>
      <c r="H208" s="30"/>
      <c r="I208" s="30"/>
      <c r="J208" s="30"/>
      <c r="K208" s="30"/>
      <c r="L208" s="34"/>
      <c r="M208" s="208"/>
      <c r="N208" s="209"/>
      <c r="O208" s="80"/>
      <c r="P208" s="80"/>
      <c r="Q208" s="80"/>
      <c r="R208" s="80"/>
      <c r="S208" s="80"/>
      <c r="T208" s="81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T208" s="13" t="s">
        <v>116</v>
      </c>
      <c r="AU208" s="13" t="s">
        <v>80</v>
      </c>
    </row>
    <row r="209" s="2" customFormat="1" ht="24.15" customHeight="1">
      <c r="A209" s="28"/>
      <c r="B209" s="29"/>
      <c r="C209" s="194" t="s">
        <v>334</v>
      </c>
      <c r="D209" s="194" t="s">
        <v>110</v>
      </c>
      <c r="E209" s="195" t="s">
        <v>335</v>
      </c>
      <c r="F209" s="196" t="s">
        <v>336</v>
      </c>
      <c r="G209" s="197" t="s">
        <v>113</v>
      </c>
      <c r="H209" s="198">
        <v>0</v>
      </c>
      <c r="I209" s="199">
        <v>2330</v>
      </c>
      <c r="J209" s="199">
        <f>ROUND(I209*H209,2)</f>
        <v>0</v>
      </c>
      <c r="K209" s="196" t="s">
        <v>114</v>
      </c>
      <c r="L209" s="34"/>
      <c r="M209" s="200" t="s">
        <v>1</v>
      </c>
      <c r="N209" s="201" t="s">
        <v>37</v>
      </c>
      <c r="O209" s="202">
        <v>0</v>
      </c>
      <c r="P209" s="202">
        <f>O209*H209</f>
        <v>0</v>
      </c>
      <c r="Q209" s="202">
        <v>0</v>
      </c>
      <c r="R209" s="202">
        <f>Q209*H209</f>
        <v>0</v>
      </c>
      <c r="S209" s="202">
        <v>0</v>
      </c>
      <c r="T209" s="203">
        <f>S209*H209</f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204" t="s">
        <v>80</v>
      </c>
      <c r="AT209" s="204" t="s">
        <v>110</v>
      </c>
      <c r="AU209" s="204" t="s">
        <v>80</v>
      </c>
      <c r="AY209" s="13" t="s">
        <v>109</v>
      </c>
      <c r="BE209" s="205">
        <f>IF(N209="základní",J209,0)</f>
        <v>0</v>
      </c>
      <c r="BF209" s="205">
        <f>IF(N209="snížená",J209,0)</f>
        <v>0</v>
      </c>
      <c r="BG209" s="205">
        <f>IF(N209="zákl. přenesená",J209,0)</f>
        <v>0</v>
      </c>
      <c r="BH209" s="205">
        <f>IF(N209="sníž. přenesená",J209,0)</f>
        <v>0</v>
      </c>
      <c r="BI209" s="205">
        <f>IF(N209="nulová",J209,0)</f>
        <v>0</v>
      </c>
      <c r="BJ209" s="13" t="s">
        <v>80</v>
      </c>
      <c r="BK209" s="205">
        <f>ROUND(I209*H209,2)</f>
        <v>0</v>
      </c>
      <c r="BL209" s="13" t="s">
        <v>80</v>
      </c>
      <c r="BM209" s="204" t="s">
        <v>337</v>
      </c>
    </row>
    <row r="210" s="2" customFormat="1">
      <c r="A210" s="28"/>
      <c r="B210" s="29"/>
      <c r="C210" s="30"/>
      <c r="D210" s="206" t="s">
        <v>116</v>
      </c>
      <c r="E210" s="30"/>
      <c r="F210" s="207" t="s">
        <v>338</v>
      </c>
      <c r="G210" s="30"/>
      <c r="H210" s="30"/>
      <c r="I210" s="30"/>
      <c r="J210" s="30"/>
      <c r="K210" s="30"/>
      <c r="L210" s="34"/>
      <c r="M210" s="208"/>
      <c r="N210" s="209"/>
      <c r="O210" s="80"/>
      <c r="P210" s="80"/>
      <c r="Q210" s="80"/>
      <c r="R210" s="80"/>
      <c r="S210" s="80"/>
      <c r="T210" s="81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T210" s="13" t="s">
        <v>116</v>
      </c>
      <c r="AU210" s="13" t="s">
        <v>80</v>
      </c>
    </row>
    <row r="211" s="2" customFormat="1" ht="24.15" customHeight="1">
      <c r="A211" s="28"/>
      <c r="B211" s="29"/>
      <c r="C211" s="194" t="s">
        <v>339</v>
      </c>
      <c r="D211" s="194" t="s">
        <v>110</v>
      </c>
      <c r="E211" s="195" t="s">
        <v>340</v>
      </c>
      <c r="F211" s="196" t="s">
        <v>341</v>
      </c>
      <c r="G211" s="197" t="s">
        <v>113</v>
      </c>
      <c r="H211" s="198">
        <v>0</v>
      </c>
      <c r="I211" s="199">
        <v>1430</v>
      </c>
      <c r="J211" s="199">
        <f>ROUND(I211*H211,2)</f>
        <v>0</v>
      </c>
      <c r="K211" s="196" t="s">
        <v>114</v>
      </c>
      <c r="L211" s="34"/>
      <c r="M211" s="200" t="s">
        <v>1</v>
      </c>
      <c r="N211" s="201" t="s">
        <v>37</v>
      </c>
      <c r="O211" s="202">
        <v>0</v>
      </c>
      <c r="P211" s="202">
        <f>O211*H211</f>
        <v>0</v>
      </c>
      <c r="Q211" s="202">
        <v>0</v>
      </c>
      <c r="R211" s="202">
        <f>Q211*H211</f>
        <v>0</v>
      </c>
      <c r="S211" s="202">
        <v>0</v>
      </c>
      <c r="T211" s="203">
        <f>S211*H211</f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204" t="s">
        <v>80</v>
      </c>
      <c r="AT211" s="204" t="s">
        <v>110</v>
      </c>
      <c r="AU211" s="204" t="s">
        <v>80</v>
      </c>
      <c r="AY211" s="13" t="s">
        <v>109</v>
      </c>
      <c r="BE211" s="205">
        <f>IF(N211="základní",J211,0)</f>
        <v>0</v>
      </c>
      <c r="BF211" s="205">
        <f>IF(N211="snížená",J211,0)</f>
        <v>0</v>
      </c>
      <c r="BG211" s="205">
        <f>IF(N211="zákl. přenesená",J211,0)</f>
        <v>0</v>
      </c>
      <c r="BH211" s="205">
        <f>IF(N211="sníž. přenesená",J211,0)</f>
        <v>0</v>
      </c>
      <c r="BI211" s="205">
        <f>IF(N211="nulová",J211,0)</f>
        <v>0</v>
      </c>
      <c r="BJ211" s="13" t="s">
        <v>80</v>
      </c>
      <c r="BK211" s="205">
        <f>ROUND(I211*H211,2)</f>
        <v>0</v>
      </c>
      <c r="BL211" s="13" t="s">
        <v>80</v>
      </c>
      <c r="BM211" s="204" t="s">
        <v>342</v>
      </c>
    </row>
    <row r="212" s="2" customFormat="1">
      <c r="A212" s="28"/>
      <c r="B212" s="29"/>
      <c r="C212" s="30"/>
      <c r="D212" s="206" t="s">
        <v>116</v>
      </c>
      <c r="E212" s="30"/>
      <c r="F212" s="207" t="s">
        <v>343</v>
      </c>
      <c r="G212" s="30"/>
      <c r="H212" s="30"/>
      <c r="I212" s="30"/>
      <c r="J212" s="30"/>
      <c r="K212" s="30"/>
      <c r="L212" s="34"/>
      <c r="M212" s="208"/>
      <c r="N212" s="209"/>
      <c r="O212" s="80"/>
      <c r="P212" s="80"/>
      <c r="Q212" s="80"/>
      <c r="R212" s="80"/>
      <c r="S212" s="80"/>
      <c r="T212" s="81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T212" s="13" t="s">
        <v>116</v>
      </c>
      <c r="AU212" s="13" t="s">
        <v>80</v>
      </c>
    </row>
    <row r="213" s="2" customFormat="1" ht="16.5" customHeight="1">
      <c r="A213" s="28"/>
      <c r="B213" s="29"/>
      <c r="C213" s="194" t="s">
        <v>344</v>
      </c>
      <c r="D213" s="194" t="s">
        <v>110</v>
      </c>
      <c r="E213" s="195" t="s">
        <v>345</v>
      </c>
      <c r="F213" s="196" t="s">
        <v>346</v>
      </c>
      <c r="G213" s="197" t="s">
        <v>113</v>
      </c>
      <c r="H213" s="198">
        <v>0</v>
      </c>
      <c r="I213" s="199">
        <v>964</v>
      </c>
      <c r="J213" s="199">
        <f>ROUND(I213*H213,2)</f>
        <v>0</v>
      </c>
      <c r="K213" s="196" t="s">
        <v>114</v>
      </c>
      <c r="L213" s="34"/>
      <c r="M213" s="200" t="s">
        <v>1</v>
      </c>
      <c r="N213" s="201" t="s">
        <v>37</v>
      </c>
      <c r="O213" s="202">
        <v>0</v>
      </c>
      <c r="P213" s="202">
        <f>O213*H213</f>
        <v>0</v>
      </c>
      <c r="Q213" s="202">
        <v>0</v>
      </c>
      <c r="R213" s="202">
        <f>Q213*H213</f>
        <v>0</v>
      </c>
      <c r="S213" s="202">
        <v>0</v>
      </c>
      <c r="T213" s="203">
        <f>S213*H213</f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204" t="s">
        <v>80</v>
      </c>
      <c r="AT213" s="204" t="s">
        <v>110</v>
      </c>
      <c r="AU213" s="204" t="s">
        <v>80</v>
      </c>
      <c r="AY213" s="13" t="s">
        <v>109</v>
      </c>
      <c r="BE213" s="205">
        <f>IF(N213="základní",J213,0)</f>
        <v>0</v>
      </c>
      <c r="BF213" s="205">
        <f>IF(N213="snížená",J213,0)</f>
        <v>0</v>
      </c>
      <c r="BG213" s="205">
        <f>IF(N213="zákl. přenesená",J213,0)</f>
        <v>0</v>
      </c>
      <c r="BH213" s="205">
        <f>IF(N213="sníž. přenesená",J213,0)</f>
        <v>0</v>
      </c>
      <c r="BI213" s="205">
        <f>IF(N213="nulová",J213,0)</f>
        <v>0</v>
      </c>
      <c r="BJ213" s="13" t="s">
        <v>80</v>
      </c>
      <c r="BK213" s="205">
        <f>ROUND(I213*H213,2)</f>
        <v>0</v>
      </c>
      <c r="BL213" s="13" t="s">
        <v>80</v>
      </c>
      <c r="BM213" s="204" t="s">
        <v>347</v>
      </c>
    </row>
    <row r="214" s="2" customFormat="1">
      <c r="A214" s="28"/>
      <c r="B214" s="29"/>
      <c r="C214" s="30"/>
      <c r="D214" s="206" t="s">
        <v>116</v>
      </c>
      <c r="E214" s="30"/>
      <c r="F214" s="207" t="s">
        <v>348</v>
      </c>
      <c r="G214" s="30"/>
      <c r="H214" s="30"/>
      <c r="I214" s="30"/>
      <c r="J214" s="30"/>
      <c r="K214" s="30"/>
      <c r="L214" s="34"/>
      <c r="M214" s="208"/>
      <c r="N214" s="209"/>
      <c r="O214" s="80"/>
      <c r="P214" s="80"/>
      <c r="Q214" s="80"/>
      <c r="R214" s="80"/>
      <c r="S214" s="80"/>
      <c r="T214" s="81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T214" s="13" t="s">
        <v>116</v>
      </c>
      <c r="AU214" s="13" t="s">
        <v>80</v>
      </c>
    </row>
    <row r="215" s="2" customFormat="1" ht="16.5" customHeight="1">
      <c r="A215" s="28"/>
      <c r="B215" s="29"/>
      <c r="C215" s="194" t="s">
        <v>349</v>
      </c>
      <c r="D215" s="194" t="s">
        <v>110</v>
      </c>
      <c r="E215" s="195" t="s">
        <v>350</v>
      </c>
      <c r="F215" s="196" t="s">
        <v>351</v>
      </c>
      <c r="G215" s="197" t="s">
        <v>113</v>
      </c>
      <c r="H215" s="198">
        <v>110</v>
      </c>
      <c r="I215" s="199">
        <v>1870</v>
      </c>
      <c r="J215" s="199">
        <f>ROUND(I215*H215,2)</f>
        <v>205700</v>
      </c>
      <c r="K215" s="196" t="s">
        <v>114</v>
      </c>
      <c r="L215" s="34"/>
      <c r="M215" s="200" t="s">
        <v>1</v>
      </c>
      <c r="N215" s="201" t="s">
        <v>37</v>
      </c>
      <c r="O215" s="202">
        <v>0</v>
      </c>
      <c r="P215" s="202">
        <f>O215*H215</f>
        <v>0</v>
      </c>
      <c r="Q215" s="202">
        <v>0</v>
      </c>
      <c r="R215" s="202">
        <f>Q215*H215</f>
        <v>0</v>
      </c>
      <c r="S215" s="202">
        <v>0</v>
      </c>
      <c r="T215" s="203">
        <f>S215*H215</f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204" t="s">
        <v>80</v>
      </c>
      <c r="AT215" s="204" t="s">
        <v>110</v>
      </c>
      <c r="AU215" s="204" t="s">
        <v>80</v>
      </c>
      <c r="AY215" s="13" t="s">
        <v>109</v>
      </c>
      <c r="BE215" s="205">
        <f>IF(N215="základní",J215,0)</f>
        <v>205700</v>
      </c>
      <c r="BF215" s="205">
        <f>IF(N215="snížená",J215,0)</f>
        <v>0</v>
      </c>
      <c r="BG215" s="205">
        <f>IF(N215="zákl. přenesená",J215,0)</f>
        <v>0</v>
      </c>
      <c r="BH215" s="205">
        <f>IF(N215="sníž. přenesená",J215,0)</f>
        <v>0</v>
      </c>
      <c r="BI215" s="205">
        <f>IF(N215="nulová",J215,0)</f>
        <v>0</v>
      </c>
      <c r="BJ215" s="13" t="s">
        <v>80</v>
      </c>
      <c r="BK215" s="205">
        <f>ROUND(I215*H215,2)</f>
        <v>205700</v>
      </c>
      <c r="BL215" s="13" t="s">
        <v>80</v>
      </c>
      <c r="BM215" s="204" t="s">
        <v>352</v>
      </c>
    </row>
    <row r="216" s="2" customFormat="1">
      <c r="A216" s="28"/>
      <c r="B216" s="29"/>
      <c r="C216" s="30"/>
      <c r="D216" s="206" t="s">
        <v>116</v>
      </c>
      <c r="E216" s="30"/>
      <c r="F216" s="207" t="s">
        <v>353</v>
      </c>
      <c r="G216" s="30"/>
      <c r="H216" s="30"/>
      <c r="I216" s="30"/>
      <c r="J216" s="30"/>
      <c r="K216" s="30"/>
      <c r="L216" s="34"/>
      <c r="M216" s="208"/>
      <c r="N216" s="209"/>
      <c r="O216" s="80"/>
      <c r="P216" s="80"/>
      <c r="Q216" s="80"/>
      <c r="R216" s="80"/>
      <c r="S216" s="80"/>
      <c r="T216" s="81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T216" s="13" t="s">
        <v>116</v>
      </c>
      <c r="AU216" s="13" t="s">
        <v>80</v>
      </c>
    </row>
    <row r="217" s="2" customFormat="1" ht="24.15" customHeight="1">
      <c r="A217" s="28"/>
      <c r="B217" s="29"/>
      <c r="C217" s="194" t="s">
        <v>354</v>
      </c>
      <c r="D217" s="194" t="s">
        <v>110</v>
      </c>
      <c r="E217" s="195" t="s">
        <v>355</v>
      </c>
      <c r="F217" s="196" t="s">
        <v>356</v>
      </c>
      <c r="G217" s="197" t="s">
        <v>113</v>
      </c>
      <c r="H217" s="198">
        <v>0</v>
      </c>
      <c r="I217" s="199">
        <v>1370</v>
      </c>
      <c r="J217" s="199">
        <f>ROUND(I217*H217,2)</f>
        <v>0</v>
      </c>
      <c r="K217" s="196" t="s">
        <v>114</v>
      </c>
      <c r="L217" s="34"/>
      <c r="M217" s="200" t="s">
        <v>1</v>
      </c>
      <c r="N217" s="201" t="s">
        <v>37</v>
      </c>
      <c r="O217" s="202">
        <v>0</v>
      </c>
      <c r="P217" s="202">
        <f>O217*H217</f>
        <v>0</v>
      </c>
      <c r="Q217" s="202">
        <v>0</v>
      </c>
      <c r="R217" s="202">
        <f>Q217*H217</f>
        <v>0</v>
      </c>
      <c r="S217" s="202">
        <v>0</v>
      </c>
      <c r="T217" s="203">
        <f>S217*H217</f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204" t="s">
        <v>80</v>
      </c>
      <c r="AT217" s="204" t="s">
        <v>110</v>
      </c>
      <c r="AU217" s="204" t="s">
        <v>80</v>
      </c>
      <c r="AY217" s="13" t="s">
        <v>109</v>
      </c>
      <c r="BE217" s="205">
        <f>IF(N217="základní",J217,0)</f>
        <v>0</v>
      </c>
      <c r="BF217" s="205">
        <f>IF(N217="snížená",J217,0)</f>
        <v>0</v>
      </c>
      <c r="BG217" s="205">
        <f>IF(N217="zákl. přenesená",J217,0)</f>
        <v>0</v>
      </c>
      <c r="BH217" s="205">
        <f>IF(N217="sníž. přenesená",J217,0)</f>
        <v>0</v>
      </c>
      <c r="BI217" s="205">
        <f>IF(N217="nulová",J217,0)</f>
        <v>0</v>
      </c>
      <c r="BJ217" s="13" t="s">
        <v>80</v>
      </c>
      <c r="BK217" s="205">
        <f>ROUND(I217*H217,2)</f>
        <v>0</v>
      </c>
      <c r="BL217" s="13" t="s">
        <v>80</v>
      </c>
      <c r="BM217" s="204" t="s">
        <v>357</v>
      </c>
    </row>
    <row r="218" s="2" customFormat="1">
      <c r="A218" s="28"/>
      <c r="B218" s="29"/>
      <c r="C218" s="30"/>
      <c r="D218" s="206" t="s">
        <v>116</v>
      </c>
      <c r="E218" s="30"/>
      <c r="F218" s="207" t="s">
        <v>358</v>
      </c>
      <c r="G218" s="30"/>
      <c r="H218" s="30"/>
      <c r="I218" s="30"/>
      <c r="J218" s="30"/>
      <c r="K218" s="30"/>
      <c r="L218" s="34"/>
      <c r="M218" s="208"/>
      <c r="N218" s="209"/>
      <c r="O218" s="80"/>
      <c r="P218" s="80"/>
      <c r="Q218" s="80"/>
      <c r="R218" s="80"/>
      <c r="S218" s="80"/>
      <c r="T218" s="81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T218" s="13" t="s">
        <v>116</v>
      </c>
      <c r="AU218" s="13" t="s">
        <v>80</v>
      </c>
    </row>
    <row r="219" s="2" customFormat="1" ht="16.5" customHeight="1">
      <c r="A219" s="28"/>
      <c r="B219" s="29"/>
      <c r="C219" s="194" t="s">
        <v>359</v>
      </c>
      <c r="D219" s="194" t="s">
        <v>110</v>
      </c>
      <c r="E219" s="195" t="s">
        <v>360</v>
      </c>
      <c r="F219" s="196" t="s">
        <v>361</v>
      </c>
      <c r="G219" s="197" t="s">
        <v>113</v>
      </c>
      <c r="H219" s="198">
        <v>23</v>
      </c>
      <c r="I219" s="199">
        <v>1400</v>
      </c>
      <c r="J219" s="199">
        <f>ROUND(I219*H219,2)</f>
        <v>32200</v>
      </c>
      <c r="K219" s="196" t="s">
        <v>114</v>
      </c>
      <c r="L219" s="34"/>
      <c r="M219" s="200" t="s">
        <v>1</v>
      </c>
      <c r="N219" s="201" t="s">
        <v>37</v>
      </c>
      <c r="O219" s="202">
        <v>0</v>
      </c>
      <c r="P219" s="202">
        <f>O219*H219</f>
        <v>0</v>
      </c>
      <c r="Q219" s="202">
        <v>0</v>
      </c>
      <c r="R219" s="202">
        <f>Q219*H219</f>
        <v>0</v>
      </c>
      <c r="S219" s="202">
        <v>0</v>
      </c>
      <c r="T219" s="203">
        <f>S219*H219</f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204" t="s">
        <v>80</v>
      </c>
      <c r="AT219" s="204" t="s">
        <v>110</v>
      </c>
      <c r="AU219" s="204" t="s">
        <v>80</v>
      </c>
      <c r="AY219" s="13" t="s">
        <v>109</v>
      </c>
      <c r="BE219" s="205">
        <f>IF(N219="základní",J219,0)</f>
        <v>32200</v>
      </c>
      <c r="BF219" s="205">
        <f>IF(N219="snížená",J219,0)</f>
        <v>0</v>
      </c>
      <c r="BG219" s="205">
        <f>IF(N219="zákl. přenesená",J219,0)</f>
        <v>0</v>
      </c>
      <c r="BH219" s="205">
        <f>IF(N219="sníž. přenesená",J219,0)</f>
        <v>0</v>
      </c>
      <c r="BI219" s="205">
        <f>IF(N219="nulová",J219,0)</f>
        <v>0</v>
      </c>
      <c r="BJ219" s="13" t="s">
        <v>80</v>
      </c>
      <c r="BK219" s="205">
        <f>ROUND(I219*H219,2)</f>
        <v>32200</v>
      </c>
      <c r="BL219" s="13" t="s">
        <v>80</v>
      </c>
      <c r="BM219" s="204" t="s">
        <v>362</v>
      </c>
    </row>
    <row r="220" s="2" customFormat="1">
      <c r="A220" s="28"/>
      <c r="B220" s="29"/>
      <c r="C220" s="30"/>
      <c r="D220" s="206" t="s">
        <v>116</v>
      </c>
      <c r="E220" s="30"/>
      <c r="F220" s="207" t="s">
        <v>363</v>
      </c>
      <c r="G220" s="30"/>
      <c r="H220" s="30"/>
      <c r="I220" s="30"/>
      <c r="J220" s="30"/>
      <c r="K220" s="30"/>
      <c r="L220" s="34"/>
      <c r="M220" s="208"/>
      <c r="N220" s="209"/>
      <c r="O220" s="80"/>
      <c r="P220" s="80"/>
      <c r="Q220" s="80"/>
      <c r="R220" s="80"/>
      <c r="S220" s="80"/>
      <c r="T220" s="81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T220" s="13" t="s">
        <v>116</v>
      </c>
      <c r="AU220" s="13" t="s">
        <v>80</v>
      </c>
    </row>
    <row r="221" s="2" customFormat="1" ht="16.5" customHeight="1">
      <c r="A221" s="28"/>
      <c r="B221" s="29"/>
      <c r="C221" s="194" t="s">
        <v>364</v>
      </c>
      <c r="D221" s="194" t="s">
        <v>110</v>
      </c>
      <c r="E221" s="195" t="s">
        <v>365</v>
      </c>
      <c r="F221" s="196" t="s">
        <v>366</v>
      </c>
      <c r="G221" s="197" t="s">
        <v>113</v>
      </c>
      <c r="H221" s="198">
        <v>0</v>
      </c>
      <c r="I221" s="199">
        <v>800</v>
      </c>
      <c r="J221" s="199">
        <f>ROUND(I221*H221,2)</f>
        <v>0</v>
      </c>
      <c r="K221" s="196" t="s">
        <v>114</v>
      </c>
      <c r="L221" s="34"/>
      <c r="M221" s="200" t="s">
        <v>1</v>
      </c>
      <c r="N221" s="201" t="s">
        <v>37</v>
      </c>
      <c r="O221" s="202">
        <v>0</v>
      </c>
      <c r="P221" s="202">
        <f>O221*H221</f>
        <v>0</v>
      </c>
      <c r="Q221" s="202">
        <v>0</v>
      </c>
      <c r="R221" s="202">
        <f>Q221*H221</f>
        <v>0</v>
      </c>
      <c r="S221" s="202">
        <v>0</v>
      </c>
      <c r="T221" s="203">
        <f>S221*H221</f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204" t="s">
        <v>80</v>
      </c>
      <c r="AT221" s="204" t="s">
        <v>110</v>
      </c>
      <c r="AU221" s="204" t="s">
        <v>80</v>
      </c>
      <c r="AY221" s="13" t="s">
        <v>109</v>
      </c>
      <c r="BE221" s="205">
        <f>IF(N221="základní",J221,0)</f>
        <v>0</v>
      </c>
      <c r="BF221" s="205">
        <f>IF(N221="snížená",J221,0)</f>
        <v>0</v>
      </c>
      <c r="BG221" s="205">
        <f>IF(N221="zákl. přenesená",J221,0)</f>
        <v>0</v>
      </c>
      <c r="BH221" s="205">
        <f>IF(N221="sníž. přenesená",J221,0)</f>
        <v>0</v>
      </c>
      <c r="BI221" s="205">
        <f>IF(N221="nulová",J221,0)</f>
        <v>0</v>
      </c>
      <c r="BJ221" s="13" t="s">
        <v>80</v>
      </c>
      <c r="BK221" s="205">
        <f>ROUND(I221*H221,2)</f>
        <v>0</v>
      </c>
      <c r="BL221" s="13" t="s">
        <v>80</v>
      </c>
      <c r="BM221" s="204" t="s">
        <v>367</v>
      </c>
    </row>
    <row r="222" s="2" customFormat="1">
      <c r="A222" s="28"/>
      <c r="B222" s="29"/>
      <c r="C222" s="30"/>
      <c r="D222" s="206" t="s">
        <v>116</v>
      </c>
      <c r="E222" s="30"/>
      <c r="F222" s="207" t="s">
        <v>368</v>
      </c>
      <c r="G222" s="30"/>
      <c r="H222" s="30"/>
      <c r="I222" s="30"/>
      <c r="J222" s="30"/>
      <c r="K222" s="30"/>
      <c r="L222" s="34"/>
      <c r="M222" s="208"/>
      <c r="N222" s="209"/>
      <c r="O222" s="80"/>
      <c r="P222" s="80"/>
      <c r="Q222" s="80"/>
      <c r="R222" s="80"/>
      <c r="S222" s="80"/>
      <c r="T222" s="81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T222" s="13" t="s">
        <v>116</v>
      </c>
      <c r="AU222" s="13" t="s">
        <v>80</v>
      </c>
    </row>
    <row r="223" s="2" customFormat="1" ht="16.5" customHeight="1">
      <c r="A223" s="28"/>
      <c r="B223" s="29"/>
      <c r="C223" s="194" t="s">
        <v>369</v>
      </c>
      <c r="D223" s="194" t="s">
        <v>110</v>
      </c>
      <c r="E223" s="195" t="s">
        <v>370</v>
      </c>
      <c r="F223" s="196" t="s">
        <v>371</v>
      </c>
      <c r="G223" s="197" t="s">
        <v>113</v>
      </c>
      <c r="H223" s="198">
        <v>0</v>
      </c>
      <c r="I223" s="199">
        <v>985</v>
      </c>
      <c r="J223" s="199">
        <f>ROUND(I223*H223,2)</f>
        <v>0</v>
      </c>
      <c r="K223" s="196" t="s">
        <v>114</v>
      </c>
      <c r="L223" s="34"/>
      <c r="M223" s="200" t="s">
        <v>1</v>
      </c>
      <c r="N223" s="201" t="s">
        <v>37</v>
      </c>
      <c r="O223" s="202">
        <v>0</v>
      </c>
      <c r="P223" s="202">
        <f>O223*H223</f>
        <v>0</v>
      </c>
      <c r="Q223" s="202">
        <v>0</v>
      </c>
      <c r="R223" s="202">
        <f>Q223*H223</f>
        <v>0</v>
      </c>
      <c r="S223" s="202">
        <v>0</v>
      </c>
      <c r="T223" s="203">
        <f>S223*H223</f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204" t="s">
        <v>80</v>
      </c>
      <c r="AT223" s="204" t="s">
        <v>110</v>
      </c>
      <c r="AU223" s="204" t="s">
        <v>80</v>
      </c>
      <c r="AY223" s="13" t="s">
        <v>109</v>
      </c>
      <c r="BE223" s="205">
        <f>IF(N223="základní",J223,0)</f>
        <v>0</v>
      </c>
      <c r="BF223" s="205">
        <f>IF(N223="snížená",J223,0)</f>
        <v>0</v>
      </c>
      <c r="BG223" s="205">
        <f>IF(N223="zákl. přenesená",J223,0)</f>
        <v>0</v>
      </c>
      <c r="BH223" s="205">
        <f>IF(N223="sníž. přenesená",J223,0)</f>
        <v>0</v>
      </c>
      <c r="BI223" s="205">
        <f>IF(N223="nulová",J223,0)</f>
        <v>0</v>
      </c>
      <c r="BJ223" s="13" t="s">
        <v>80</v>
      </c>
      <c r="BK223" s="205">
        <f>ROUND(I223*H223,2)</f>
        <v>0</v>
      </c>
      <c r="BL223" s="13" t="s">
        <v>80</v>
      </c>
      <c r="BM223" s="204" t="s">
        <v>372</v>
      </c>
    </row>
    <row r="224" s="2" customFormat="1">
      <c r="A224" s="28"/>
      <c r="B224" s="29"/>
      <c r="C224" s="30"/>
      <c r="D224" s="206" t="s">
        <v>116</v>
      </c>
      <c r="E224" s="30"/>
      <c r="F224" s="207" t="s">
        <v>373</v>
      </c>
      <c r="G224" s="30"/>
      <c r="H224" s="30"/>
      <c r="I224" s="30"/>
      <c r="J224" s="30"/>
      <c r="K224" s="30"/>
      <c r="L224" s="34"/>
      <c r="M224" s="208"/>
      <c r="N224" s="209"/>
      <c r="O224" s="80"/>
      <c r="P224" s="80"/>
      <c r="Q224" s="80"/>
      <c r="R224" s="80"/>
      <c r="S224" s="80"/>
      <c r="T224" s="81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T224" s="13" t="s">
        <v>116</v>
      </c>
      <c r="AU224" s="13" t="s">
        <v>80</v>
      </c>
    </row>
    <row r="225" s="2" customFormat="1" ht="24.15" customHeight="1">
      <c r="A225" s="28"/>
      <c r="B225" s="29"/>
      <c r="C225" s="194" t="s">
        <v>374</v>
      </c>
      <c r="D225" s="194" t="s">
        <v>110</v>
      </c>
      <c r="E225" s="195" t="s">
        <v>375</v>
      </c>
      <c r="F225" s="196" t="s">
        <v>376</v>
      </c>
      <c r="G225" s="197" t="s">
        <v>113</v>
      </c>
      <c r="H225" s="198">
        <v>2</v>
      </c>
      <c r="I225" s="199">
        <v>965</v>
      </c>
      <c r="J225" s="199">
        <f>ROUND(I225*H225,2)</f>
        <v>1930</v>
      </c>
      <c r="K225" s="196" t="s">
        <v>114</v>
      </c>
      <c r="L225" s="34"/>
      <c r="M225" s="200" t="s">
        <v>1</v>
      </c>
      <c r="N225" s="201" t="s">
        <v>37</v>
      </c>
      <c r="O225" s="202">
        <v>0</v>
      </c>
      <c r="P225" s="202">
        <f>O225*H225</f>
        <v>0</v>
      </c>
      <c r="Q225" s="202">
        <v>0</v>
      </c>
      <c r="R225" s="202">
        <f>Q225*H225</f>
        <v>0</v>
      </c>
      <c r="S225" s="202">
        <v>0</v>
      </c>
      <c r="T225" s="203">
        <f>S225*H225</f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204" t="s">
        <v>80</v>
      </c>
      <c r="AT225" s="204" t="s">
        <v>110</v>
      </c>
      <c r="AU225" s="204" t="s">
        <v>80</v>
      </c>
      <c r="AY225" s="13" t="s">
        <v>109</v>
      </c>
      <c r="BE225" s="205">
        <f>IF(N225="základní",J225,0)</f>
        <v>1930</v>
      </c>
      <c r="BF225" s="205">
        <f>IF(N225="snížená",J225,0)</f>
        <v>0</v>
      </c>
      <c r="BG225" s="205">
        <f>IF(N225="zákl. přenesená",J225,0)</f>
        <v>0</v>
      </c>
      <c r="BH225" s="205">
        <f>IF(N225="sníž. přenesená",J225,0)</f>
        <v>0</v>
      </c>
      <c r="BI225" s="205">
        <f>IF(N225="nulová",J225,0)</f>
        <v>0</v>
      </c>
      <c r="BJ225" s="13" t="s">
        <v>80</v>
      </c>
      <c r="BK225" s="205">
        <f>ROUND(I225*H225,2)</f>
        <v>1930</v>
      </c>
      <c r="BL225" s="13" t="s">
        <v>80</v>
      </c>
      <c r="BM225" s="204" t="s">
        <v>377</v>
      </c>
    </row>
    <row r="226" s="2" customFormat="1">
      <c r="A226" s="28"/>
      <c r="B226" s="29"/>
      <c r="C226" s="30"/>
      <c r="D226" s="206" t="s">
        <v>116</v>
      </c>
      <c r="E226" s="30"/>
      <c r="F226" s="207" t="s">
        <v>378</v>
      </c>
      <c r="G226" s="30"/>
      <c r="H226" s="30"/>
      <c r="I226" s="30"/>
      <c r="J226" s="30"/>
      <c r="K226" s="30"/>
      <c r="L226" s="34"/>
      <c r="M226" s="208"/>
      <c r="N226" s="209"/>
      <c r="O226" s="80"/>
      <c r="P226" s="80"/>
      <c r="Q226" s="80"/>
      <c r="R226" s="80"/>
      <c r="S226" s="80"/>
      <c r="T226" s="81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T226" s="13" t="s">
        <v>116</v>
      </c>
      <c r="AU226" s="13" t="s">
        <v>80</v>
      </c>
    </row>
    <row r="227" s="2" customFormat="1" ht="16.5" customHeight="1">
      <c r="A227" s="28"/>
      <c r="B227" s="29"/>
      <c r="C227" s="194" t="s">
        <v>379</v>
      </c>
      <c r="D227" s="194" t="s">
        <v>110</v>
      </c>
      <c r="E227" s="195" t="s">
        <v>380</v>
      </c>
      <c r="F227" s="196" t="s">
        <v>381</v>
      </c>
      <c r="G227" s="197" t="s">
        <v>113</v>
      </c>
      <c r="H227" s="198">
        <v>0</v>
      </c>
      <c r="I227" s="199">
        <v>585</v>
      </c>
      <c r="J227" s="199">
        <f>ROUND(I227*H227,2)</f>
        <v>0</v>
      </c>
      <c r="K227" s="196" t="s">
        <v>114</v>
      </c>
      <c r="L227" s="34"/>
      <c r="M227" s="200" t="s">
        <v>1</v>
      </c>
      <c r="N227" s="201" t="s">
        <v>37</v>
      </c>
      <c r="O227" s="202">
        <v>0</v>
      </c>
      <c r="P227" s="202">
        <f>O227*H227</f>
        <v>0</v>
      </c>
      <c r="Q227" s="202">
        <v>0</v>
      </c>
      <c r="R227" s="202">
        <f>Q227*H227</f>
        <v>0</v>
      </c>
      <c r="S227" s="202">
        <v>0</v>
      </c>
      <c r="T227" s="203">
        <f>S227*H227</f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204" t="s">
        <v>80</v>
      </c>
      <c r="AT227" s="204" t="s">
        <v>110</v>
      </c>
      <c r="AU227" s="204" t="s">
        <v>80</v>
      </c>
      <c r="AY227" s="13" t="s">
        <v>109</v>
      </c>
      <c r="BE227" s="205">
        <f>IF(N227="základní",J227,0)</f>
        <v>0</v>
      </c>
      <c r="BF227" s="205">
        <f>IF(N227="snížená",J227,0)</f>
        <v>0</v>
      </c>
      <c r="BG227" s="205">
        <f>IF(N227="zákl. přenesená",J227,0)</f>
        <v>0</v>
      </c>
      <c r="BH227" s="205">
        <f>IF(N227="sníž. přenesená",J227,0)</f>
        <v>0</v>
      </c>
      <c r="BI227" s="205">
        <f>IF(N227="nulová",J227,0)</f>
        <v>0</v>
      </c>
      <c r="BJ227" s="13" t="s">
        <v>80</v>
      </c>
      <c r="BK227" s="205">
        <f>ROUND(I227*H227,2)</f>
        <v>0</v>
      </c>
      <c r="BL227" s="13" t="s">
        <v>80</v>
      </c>
      <c r="BM227" s="204" t="s">
        <v>382</v>
      </c>
    </row>
    <row r="228" s="2" customFormat="1">
      <c r="A228" s="28"/>
      <c r="B228" s="29"/>
      <c r="C228" s="30"/>
      <c r="D228" s="206" t="s">
        <v>116</v>
      </c>
      <c r="E228" s="30"/>
      <c r="F228" s="207" t="s">
        <v>383</v>
      </c>
      <c r="G228" s="30"/>
      <c r="H228" s="30"/>
      <c r="I228" s="30"/>
      <c r="J228" s="30"/>
      <c r="K228" s="30"/>
      <c r="L228" s="34"/>
      <c r="M228" s="208"/>
      <c r="N228" s="209"/>
      <c r="O228" s="80"/>
      <c r="P228" s="80"/>
      <c r="Q228" s="80"/>
      <c r="R228" s="80"/>
      <c r="S228" s="80"/>
      <c r="T228" s="81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T228" s="13" t="s">
        <v>116</v>
      </c>
      <c r="AU228" s="13" t="s">
        <v>80</v>
      </c>
    </row>
    <row r="229" s="2" customFormat="1" ht="16.5" customHeight="1">
      <c r="A229" s="28"/>
      <c r="B229" s="29"/>
      <c r="C229" s="194" t="s">
        <v>384</v>
      </c>
      <c r="D229" s="194" t="s">
        <v>110</v>
      </c>
      <c r="E229" s="195" t="s">
        <v>385</v>
      </c>
      <c r="F229" s="196" t="s">
        <v>386</v>
      </c>
      <c r="G229" s="197" t="s">
        <v>113</v>
      </c>
      <c r="H229" s="198">
        <v>0</v>
      </c>
      <c r="I229" s="199">
        <v>1420</v>
      </c>
      <c r="J229" s="199">
        <f>ROUND(I229*H229,2)</f>
        <v>0</v>
      </c>
      <c r="K229" s="196" t="s">
        <v>114</v>
      </c>
      <c r="L229" s="34"/>
      <c r="M229" s="200" t="s">
        <v>1</v>
      </c>
      <c r="N229" s="201" t="s">
        <v>37</v>
      </c>
      <c r="O229" s="202">
        <v>0</v>
      </c>
      <c r="P229" s="202">
        <f>O229*H229</f>
        <v>0</v>
      </c>
      <c r="Q229" s="202">
        <v>0</v>
      </c>
      <c r="R229" s="202">
        <f>Q229*H229</f>
        <v>0</v>
      </c>
      <c r="S229" s="202">
        <v>0</v>
      </c>
      <c r="T229" s="203">
        <f>S229*H229</f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204" t="s">
        <v>80</v>
      </c>
      <c r="AT229" s="204" t="s">
        <v>110</v>
      </c>
      <c r="AU229" s="204" t="s">
        <v>80</v>
      </c>
      <c r="AY229" s="13" t="s">
        <v>109</v>
      </c>
      <c r="BE229" s="205">
        <f>IF(N229="základní",J229,0)</f>
        <v>0</v>
      </c>
      <c r="BF229" s="205">
        <f>IF(N229="snížená",J229,0)</f>
        <v>0</v>
      </c>
      <c r="BG229" s="205">
        <f>IF(N229="zákl. přenesená",J229,0)</f>
        <v>0</v>
      </c>
      <c r="BH229" s="205">
        <f>IF(N229="sníž. přenesená",J229,0)</f>
        <v>0</v>
      </c>
      <c r="BI229" s="205">
        <f>IF(N229="nulová",J229,0)</f>
        <v>0</v>
      </c>
      <c r="BJ229" s="13" t="s">
        <v>80</v>
      </c>
      <c r="BK229" s="205">
        <f>ROUND(I229*H229,2)</f>
        <v>0</v>
      </c>
      <c r="BL229" s="13" t="s">
        <v>80</v>
      </c>
      <c r="BM229" s="204" t="s">
        <v>387</v>
      </c>
    </row>
    <row r="230" s="2" customFormat="1">
      <c r="A230" s="28"/>
      <c r="B230" s="29"/>
      <c r="C230" s="30"/>
      <c r="D230" s="206" t="s">
        <v>116</v>
      </c>
      <c r="E230" s="30"/>
      <c r="F230" s="207" t="s">
        <v>388</v>
      </c>
      <c r="G230" s="30"/>
      <c r="H230" s="30"/>
      <c r="I230" s="30"/>
      <c r="J230" s="30"/>
      <c r="K230" s="30"/>
      <c r="L230" s="34"/>
      <c r="M230" s="208"/>
      <c r="N230" s="209"/>
      <c r="O230" s="80"/>
      <c r="P230" s="80"/>
      <c r="Q230" s="80"/>
      <c r="R230" s="80"/>
      <c r="S230" s="80"/>
      <c r="T230" s="81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T230" s="13" t="s">
        <v>116</v>
      </c>
      <c r="AU230" s="13" t="s">
        <v>80</v>
      </c>
    </row>
    <row r="231" s="2" customFormat="1" ht="16.5" customHeight="1">
      <c r="A231" s="28"/>
      <c r="B231" s="29"/>
      <c r="C231" s="194" t="s">
        <v>389</v>
      </c>
      <c r="D231" s="194" t="s">
        <v>110</v>
      </c>
      <c r="E231" s="195" t="s">
        <v>390</v>
      </c>
      <c r="F231" s="196" t="s">
        <v>391</v>
      </c>
      <c r="G231" s="197" t="s">
        <v>113</v>
      </c>
      <c r="H231" s="198">
        <v>39</v>
      </c>
      <c r="I231" s="199">
        <v>1350</v>
      </c>
      <c r="J231" s="199">
        <f>ROUND(I231*H231,2)</f>
        <v>52650</v>
      </c>
      <c r="K231" s="196" t="s">
        <v>114</v>
      </c>
      <c r="L231" s="34"/>
      <c r="M231" s="200" t="s">
        <v>1</v>
      </c>
      <c r="N231" s="201" t="s">
        <v>37</v>
      </c>
      <c r="O231" s="202">
        <v>0</v>
      </c>
      <c r="P231" s="202">
        <f>O231*H231</f>
        <v>0</v>
      </c>
      <c r="Q231" s="202">
        <v>0</v>
      </c>
      <c r="R231" s="202">
        <f>Q231*H231</f>
        <v>0</v>
      </c>
      <c r="S231" s="202">
        <v>0</v>
      </c>
      <c r="T231" s="203">
        <f>S231*H231</f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204" t="s">
        <v>80</v>
      </c>
      <c r="AT231" s="204" t="s">
        <v>110</v>
      </c>
      <c r="AU231" s="204" t="s">
        <v>80</v>
      </c>
      <c r="AY231" s="13" t="s">
        <v>109</v>
      </c>
      <c r="BE231" s="205">
        <f>IF(N231="základní",J231,0)</f>
        <v>52650</v>
      </c>
      <c r="BF231" s="205">
        <f>IF(N231="snížená",J231,0)</f>
        <v>0</v>
      </c>
      <c r="BG231" s="205">
        <f>IF(N231="zákl. přenesená",J231,0)</f>
        <v>0</v>
      </c>
      <c r="BH231" s="205">
        <f>IF(N231="sníž. přenesená",J231,0)</f>
        <v>0</v>
      </c>
      <c r="BI231" s="205">
        <f>IF(N231="nulová",J231,0)</f>
        <v>0</v>
      </c>
      <c r="BJ231" s="13" t="s">
        <v>80</v>
      </c>
      <c r="BK231" s="205">
        <f>ROUND(I231*H231,2)</f>
        <v>52650</v>
      </c>
      <c r="BL231" s="13" t="s">
        <v>80</v>
      </c>
      <c r="BM231" s="204" t="s">
        <v>392</v>
      </c>
    </row>
    <row r="232" s="2" customFormat="1">
      <c r="A232" s="28"/>
      <c r="B232" s="29"/>
      <c r="C232" s="30"/>
      <c r="D232" s="206" t="s">
        <v>116</v>
      </c>
      <c r="E232" s="30"/>
      <c r="F232" s="207" t="s">
        <v>393</v>
      </c>
      <c r="G232" s="30"/>
      <c r="H232" s="30"/>
      <c r="I232" s="30"/>
      <c r="J232" s="30"/>
      <c r="K232" s="30"/>
      <c r="L232" s="34"/>
      <c r="M232" s="208"/>
      <c r="N232" s="209"/>
      <c r="O232" s="80"/>
      <c r="P232" s="80"/>
      <c r="Q232" s="80"/>
      <c r="R232" s="80"/>
      <c r="S232" s="80"/>
      <c r="T232" s="81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T232" s="13" t="s">
        <v>116</v>
      </c>
      <c r="AU232" s="13" t="s">
        <v>80</v>
      </c>
    </row>
    <row r="233" s="2" customFormat="1" ht="16.5" customHeight="1">
      <c r="A233" s="28"/>
      <c r="B233" s="29"/>
      <c r="C233" s="194" t="s">
        <v>394</v>
      </c>
      <c r="D233" s="194" t="s">
        <v>110</v>
      </c>
      <c r="E233" s="195" t="s">
        <v>395</v>
      </c>
      <c r="F233" s="196" t="s">
        <v>396</v>
      </c>
      <c r="G233" s="197" t="s">
        <v>113</v>
      </c>
      <c r="H233" s="198">
        <v>8</v>
      </c>
      <c r="I233" s="199">
        <v>1400</v>
      </c>
      <c r="J233" s="199">
        <f>ROUND(I233*H233,2)</f>
        <v>11200</v>
      </c>
      <c r="K233" s="196" t="s">
        <v>114</v>
      </c>
      <c r="L233" s="34"/>
      <c r="M233" s="200" t="s">
        <v>1</v>
      </c>
      <c r="N233" s="201" t="s">
        <v>37</v>
      </c>
      <c r="O233" s="202">
        <v>0</v>
      </c>
      <c r="P233" s="202">
        <f>O233*H233</f>
        <v>0</v>
      </c>
      <c r="Q233" s="202">
        <v>0</v>
      </c>
      <c r="R233" s="202">
        <f>Q233*H233</f>
        <v>0</v>
      </c>
      <c r="S233" s="202">
        <v>0</v>
      </c>
      <c r="T233" s="203">
        <f>S233*H233</f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204" t="s">
        <v>80</v>
      </c>
      <c r="AT233" s="204" t="s">
        <v>110</v>
      </c>
      <c r="AU233" s="204" t="s">
        <v>80</v>
      </c>
      <c r="AY233" s="13" t="s">
        <v>109</v>
      </c>
      <c r="BE233" s="205">
        <f>IF(N233="základní",J233,0)</f>
        <v>11200</v>
      </c>
      <c r="BF233" s="205">
        <f>IF(N233="snížená",J233,0)</f>
        <v>0</v>
      </c>
      <c r="BG233" s="205">
        <f>IF(N233="zákl. přenesená",J233,0)</f>
        <v>0</v>
      </c>
      <c r="BH233" s="205">
        <f>IF(N233="sníž. přenesená",J233,0)</f>
        <v>0</v>
      </c>
      <c r="BI233" s="205">
        <f>IF(N233="nulová",J233,0)</f>
        <v>0</v>
      </c>
      <c r="BJ233" s="13" t="s">
        <v>80</v>
      </c>
      <c r="BK233" s="205">
        <f>ROUND(I233*H233,2)</f>
        <v>11200</v>
      </c>
      <c r="BL233" s="13" t="s">
        <v>80</v>
      </c>
      <c r="BM233" s="204" t="s">
        <v>397</v>
      </c>
    </row>
    <row r="234" s="2" customFormat="1">
      <c r="A234" s="28"/>
      <c r="B234" s="29"/>
      <c r="C234" s="30"/>
      <c r="D234" s="206" t="s">
        <v>116</v>
      </c>
      <c r="E234" s="30"/>
      <c r="F234" s="207" t="s">
        <v>398</v>
      </c>
      <c r="G234" s="30"/>
      <c r="H234" s="30"/>
      <c r="I234" s="30"/>
      <c r="J234" s="30"/>
      <c r="K234" s="30"/>
      <c r="L234" s="34"/>
      <c r="M234" s="208"/>
      <c r="N234" s="209"/>
      <c r="O234" s="80"/>
      <c r="P234" s="80"/>
      <c r="Q234" s="80"/>
      <c r="R234" s="80"/>
      <c r="S234" s="80"/>
      <c r="T234" s="81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T234" s="13" t="s">
        <v>116</v>
      </c>
      <c r="AU234" s="13" t="s">
        <v>80</v>
      </c>
    </row>
    <row r="235" s="2" customFormat="1" ht="24.15" customHeight="1">
      <c r="A235" s="28"/>
      <c r="B235" s="29"/>
      <c r="C235" s="194" t="s">
        <v>399</v>
      </c>
      <c r="D235" s="194" t="s">
        <v>110</v>
      </c>
      <c r="E235" s="195" t="s">
        <v>400</v>
      </c>
      <c r="F235" s="196" t="s">
        <v>401</v>
      </c>
      <c r="G235" s="197" t="s">
        <v>113</v>
      </c>
      <c r="H235" s="198">
        <v>7</v>
      </c>
      <c r="I235" s="199">
        <v>1920</v>
      </c>
      <c r="J235" s="199">
        <f>ROUND(I235*H235,2)</f>
        <v>13440</v>
      </c>
      <c r="K235" s="196" t="s">
        <v>114</v>
      </c>
      <c r="L235" s="34"/>
      <c r="M235" s="200" t="s">
        <v>1</v>
      </c>
      <c r="N235" s="201" t="s">
        <v>37</v>
      </c>
      <c r="O235" s="202">
        <v>0</v>
      </c>
      <c r="P235" s="202">
        <f>O235*H235</f>
        <v>0</v>
      </c>
      <c r="Q235" s="202">
        <v>0</v>
      </c>
      <c r="R235" s="202">
        <f>Q235*H235</f>
        <v>0</v>
      </c>
      <c r="S235" s="202">
        <v>0</v>
      </c>
      <c r="T235" s="203">
        <f>S235*H235</f>
        <v>0</v>
      </c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204" t="s">
        <v>80</v>
      </c>
      <c r="AT235" s="204" t="s">
        <v>110</v>
      </c>
      <c r="AU235" s="204" t="s">
        <v>80</v>
      </c>
      <c r="AY235" s="13" t="s">
        <v>109</v>
      </c>
      <c r="BE235" s="205">
        <f>IF(N235="základní",J235,0)</f>
        <v>13440</v>
      </c>
      <c r="BF235" s="205">
        <f>IF(N235="snížená",J235,0)</f>
        <v>0</v>
      </c>
      <c r="BG235" s="205">
        <f>IF(N235="zákl. přenesená",J235,0)</f>
        <v>0</v>
      </c>
      <c r="BH235" s="205">
        <f>IF(N235="sníž. přenesená",J235,0)</f>
        <v>0</v>
      </c>
      <c r="BI235" s="205">
        <f>IF(N235="nulová",J235,0)</f>
        <v>0</v>
      </c>
      <c r="BJ235" s="13" t="s">
        <v>80</v>
      </c>
      <c r="BK235" s="205">
        <f>ROUND(I235*H235,2)</f>
        <v>13440</v>
      </c>
      <c r="BL235" s="13" t="s">
        <v>80</v>
      </c>
      <c r="BM235" s="204" t="s">
        <v>402</v>
      </c>
    </row>
    <row r="236" s="2" customFormat="1">
      <c r="A236" s="28"/>
      <c r="B236" s="29"/>
      <c r="C236" s="30"/>
      <c r="D236" s="206" t="s">
        <v>116</v>
      </c>
      <c r="E236" s="30"/>
      <c r="F236" s="207" t="s">
        <v>403</v>
      </c>
      <c r="G236" s="30"/>
      <c r="H236" s="30"/>
      <c r="I236" s="30"/>
      <c r="J236" s="30"/>
      <c r="K236" s="30"/>
      <c r="L236" s="34"/>
      <c r="M236" s="208"/>
      <c r="N236" s="209"/>
      <c r="O236" s="80"/>
      <c r="P236" s="80"/>
      <c r="Q236" s="80"/>
      <c r="R236" s="80"/>
      <c r="S236" s="80"/>
      <c r="T236" s="81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T236" s="13" t="s">
        <v>116</v>
      </c>
      <c r="AU236" s="13" t="s">
        <v>80</v>
      </c>
    </row>
    <row r="237" s="2" customFormat="1" ht="21.75" customHeight="1">
      <c r="A237" s="28"/>
      <c r="B237" s="29"/>
      <c r="C237" s="194" t="s">
        <v>404</v>
      </c>
      <c r="D237" s="194" t="s">
        <v>110</v>
      </c>
      <c r="E237" s="195" t="s">
        <v>405</v>
      </c>
      <c r="F237" s="196" t="s">
        <v>406</v>
      </c>
      <c r="G237" s="197" t="s">
        <v>113</v>
      </c>
      <c r="H237" s="198">
        <v>0</v>
      </c>
      <c r="I237" s="199">
        <v>1470</v>
      </c>
      <c r="J237" s="199">
        <f>ROUND(I237*H237,2)</f>
        <v>0</v>
      </c>
      <c r="K237" s="196" t="s">
        <v>114</v>
      </c>
      <c r="L237" s="34"/>
      <c r="M237" s="200" t="s">
        <v>1</v>
      </c>
      <c r="N237" s="201" t="s">
        <v>37</v>
      </c>
      <c r="O237" s="202">
        <v>0</v>
      </c>
      <c r="P237" s="202">
        <f>O237*H237</f>
        <v>0</v>
      </c>
      <c r="Q237" s="202">
        <v>0</v>
      </c>
      <c r="R237" s="202">
        <f>Q237*H237</f>
        <v>0</v>
      </c>
      <c r="S237" s="202">
        <v>0</v>
      </c>
      <c r="T237" s="203">
        <f>S237*H237</f>
        <v>0</v>
      </c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R237" s="204" t="s">
        <v>80</v>
      </c>
      <c r="AT237" s="204" t="s">
        <v>110</v>
      </c>
      <c r="AU237" s="204" t="s">
        <v>80</v>
      </c>
      <c r="AY237" s="13" t="s">
        <v>109</v>
      </c>
      <c r="BE237" s="205">
        <f>IF(N237="základní",J237,0)</f>
        <v>0</v>
      </c>
      <c r="BF237" s="205">
        <f>IF(N237="snížená",J237,0)</f>
        <v>0</v>
      </c>
      <c r="BG237" s="205">
        <f>IF(N237="zákl. přenesená",J237,0)</f>
        <v>0</v>
      </c>
      <c r="BH237" s="205">
        <f>IF(N237="sníž. přenesená",J237,0)</f>
        <v>0</v>
      </c>
      <c r="BI237" s="205">
        <f>IF(N237="nulová",J237,0)</f>
        <v>0</v>
      </c>
      <c r="BJ237" s="13" t="s">
        <v>80</v>
      </c>
      <c r="BK237" s="205">
        <f>ROUND(I237*H237,2)</f>
        <v>0</v>
      </c>
      <c r="BL237" s="13" t="s">
        <v>80</v>
      </c>
      <c r="BM237" s="204" t="s">
        <v>407</v>
      </c>
    </row>
    <row r="238" s="2" customFormat="1">
      <c r="A238" s="28"/>
      <c r="B238" s="29"/>
      <c r="C238" s="30"/>
      <c r="D238" s="206" t="s">
        <v>116</v>
      </c>
      <c r="E238" s="30"/>
      <c r="F238" s="207" t="s">
        <v>408</v>
      </c>
      <c r="G238" s="30"/>
      <c r="H238" s="30"/>
      <c r="I238" s="30"/>
      <c r="J238" s="30"/>
      <c r="K238" s="30"/>
      <c r="L238" s="34"/>
      <c r="M238" s="208"/>
      <c r="N238" s="209"/>
      <c r="O238" s="80"/>
      <c r="P238" s="80"/>
      <c r="Q238" s="80"/>
      <c r="R238" s="80"/>
      <c r="S238" s="80"/>
      <c r="T238" s="81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T238" s="13" t="s">
        <v>116</v>
      </c>
      <c r="AU238" s="13" t="s">
        <v>80</v>
      </c>
    </row>
    <row r="239" s="2" customFormat="1" ht="16.5" customHeight="1">
      <c r="A239" s="28"/>
      <c r="B239" s="29"/>
      <c r="C239" s="194" t="s">
        <v>409</v>
      </c>
      <c r="D239" s="194" t="s">
        <v>110</v>
      </c>
      <c r="E239" s="195" t="s">
        <v>410</v>
      </c>
      <c r="F239" s="196" t="s">
        <v>411</v>
      </c>
      <c r="G239" s="197" t="s">
        <v>113</v>
      </c>
      <c r="H239" s="198">
        <v>0</v>
      </c>
      <c r="I239" s="199">
        <v>598</v>
      </c>
      <c r="J239" s="199">
        <f>ROUND(I239*H239,2)</f>
        <v>0</v>
      </c>
      <c r="K239" s="196" t="s">
        <v>114</v>
      </c>
      <c r="L239" s="34"/>
      <c r="M239" s="200" t="s">
        <v>1</v>
      </c>
      <c r="N239" s="201" t="s">
        <v>37</v>
      </c>
      <c r="O239" s="202">
        <v>0</v>
      </c>
      <c r="P239" s="202">
        <f>O239*H239</f>
        <v>0</v>
      </c>
      <c r="Q239" s="202">
        <v>0</v>
      </c>
      <c r="R239" s="202">
        <f>Q239*H239</f>
        <v>0</v>
      </c>
      <c r="S239" s="202">
        <v>0</v>
      </c>
      <c r="T239" s="203">
        <f>S239*H239</f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204" t="s">
        <v>80</v>
      </c>
      <c r="AT239" s="204" t="s">
        <v>110</v>
      </c>
      <c r="AU239" s="204" t="s">
        <v>80</v>
      </c>
      <c r="AY239" s="13" t="s">
        <v>109</v>
      </c>
      <c r="BE239" s="205">
        <f>IF(N239="základní",J239,0)</f>
        <v>0</v>
      </c>
      <c r="BF239" s="205">
        <f>IF(N239="snížená",J239,0)</f>
        <v>0</v>
      </c>
      <c r="BG239" s="205">
        <f>IF(N239="zákl. přenesená",J239,0)</f>
        <v>0</v>
      </c>
      <c r="BH239" s="205">
        <f>IF(N239="sníž. přenesená",J239,0)</f>
        <v>0</v>
      </c>
      <c r="BI239" s="205">
        <f>IF(N239="nulová",J239,0)</f>
        <v>0</v>
      </c>
      <c r="BJ239" s="13" t="s">
        <v>80</v>
      </c>
      <c r="BK239" s="205">
        <f>ROUND(I239*H239,2)</f>
        <v>0</v>
      </c>
      <c r="BL239" s="13" t="s">
        <v>80</v>
      </c>
      <c r="BM239" s="204" t="s">
        <v>412</v>
      </c>
    </row>
    <row r="240" s="2" customFormat="1">
      <c r="A240" s="28"/>
      <c r="B240" s="29"/>
      <c r="C240" s="30"/>
      <c r="D240" s="206" t="s">
        <v>116</v>
      </c>
      <c r="E240" s="30"/>
      <c r="F240" s="207" t="s">
        <v>413</v>
      </c>
      <c r="G240" s="30"/>
      <c r="H240" s="30"/>
      <c r="I240" s="30"/>
      <c r="J240" s="30"/>
      <c r="K240" s="30"/>
      <c r="L240" s="34"/>
      <c r="M240" s="208"/>
      <c r="N240" s="209"/>
      <c r="O240" s="80"/>
      <c r="P240" s="80"/>
      <c r="Q240" s="80"/>
      <c r="R240" s="80"/>
      <c r="S240" s="80"/>
      <c r="T240" s="81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T240" s="13" t="s">
        <v>116</v>
      </c>
      <c r="AU240" s="13" t="s">
        <v>80</v>
      </c>
    </row>
    <row r="241" s="2" customFormat="1" ht="16.5" customHeight="1">
      <c r="A241" s="28"/>
      <c r="B241" s="29"/>
      <c r="C241" s="194" t="s">
        <v>414</v>
      </c>
      <c r="D241" s="194" t="s">
        <v>110</v>
      </c>
      <c r="E241" s="195" t="s">
        <v>415</v>
      </c>
      <c r="F241" s="196" t="s">
        <v>416</v>
      </c>
      <c r="G241" s="197" t="s">
        <v>113</v>
      </c>
      <c r="H241" s="198">
        <v>9</v>
      </c>
      <c r="I241" s="199">
        <v>1260</v>
      </c>
      <c r="J241" s="199">
        <f>ROUND(I241*H241,2)</f>
        <v>11340</v>
      </c>
      <c r="K241" s="196" t="s">
        <v>114</v>
      </c>
      <c r="L241" s="34"/>
      <c r="M241" s="200" t="s">
        <v>1</v>
      </c>
      <c r="N241" s="201" t="s">
        <v>37</v>
      </c>
      <c r="O241" s="202">
        <v>0</v>
      </c>
      <c r="P241" s="202">
        <f>O241*H241</f>
        <v>0</v>
      </c>
      <c r="Q241" s="202">
        <v>0</v>
      </c>
      <c r="R241" s="202">
        <f>Q241*H241</f>
        <v>0</v>
      </c>
      <c r="S241" s="202">
        <v>0</v>
      </c>
      <c r="T241" s="203">
        <f>S241*H241</f>
        <v>0</v>
      </c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204" t="s">
        <v>80</v>
      </c>
      <c r="AT241" s="204" t="s">
        <v>110</v>
      </c>
      <c r="AU241" s="204" t="s">
        <v>80</v>
      </c>
      <c r="AY241" s="13" t="s">
        <v>109</v>
      </c>
      <c r="BE241" s="205">
        <f>IF(N241="základní",J241,0)</f>
        <v>11340</v>
      </c>
      <c r="BF241" s="205">
        <f>IF(N241="snížená",J241,0)</f>
        <v>0</v>
      </c>
      <c r="BG241" s="205">
        <f>IF(N241="zákl. přenesená",J241,0)</f>
        <v>0</v>
      </c>
      <c r="BH241" s="205">
        <f>IF(N241="sníž. přenesená",J241,0)</f>
        <v>0</v>
      </c>
      <c r="BI241" s="205">
        <f>IF(N241="nulová",J241,0)</f>
        <v>0</v>
      </c>
      <c r="BJ241" s="13" t="s">
        <v>80</v>
      </c>
      <c r="BK241" s="205">
        <f>ROUND(I241*H241,2)</f>
        <v>11340</v>
      </c>
      <c r="BL241" s="13" t="s">
        <v>80</v>
      </c>
      <c r="BM241" s="204" t="s">
        <v>417</v>
      </c>
    </row>
    <row r="242" s="2" customFormat="1">
      <c r="A242" s="28"/>
      <c r="B242" s="29"/>
      <c r="C242" s="30"/>
      <c r="D242" s="206" t="s">
        <v>116</v>
      </c>
      <c r="E242" s="30"/>
      <c r="F242" s="207" t="s">
        <v>418</v>
      </c>
      <c r="G242" s="30"/>
      <c r="H242" s="30"/>
      <c r="I242" s="30"/>
      <c r="J242" s="30"/>
      <c r="K242" s="30"/>
      <c r="L242" s="34"/>
      <c r="M242" s="208"/>
      <c r="N242" s="209"/>
      <c r="O242" s="80"/>
      <c r="P242" s="80"/>
      <c r="Q242" s="80"/>
      <c r="R242" s="80"/>
      <c r="S242" s="80"/>
      <c r="T242" s="81"/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T242" s="13" t="s">
        <v>116</v>
      </c>
      <c r="AU242" s="13" t="s">
        <v>80</v>
      </c>
    </row>
    <row r="243" s="2" customFormat="1" ht="16.5" customHeight="1">
      <c r="A243" s="28"/>
      <c r="B243" s="29"/>
      <c r="C243" s="194" t="s">
        <v>419</v>
      </c>
      <c r="D243" s="194" t="s">
        <v>110</v>
      </c>
      <c r="E243" s="195" t="s">
        <v>420</v>
      </c>
      <c r="F243" s="196" t="s">
        <v>421</v>
      </c>
      <c r="G243" s="197" t="s">
        <v>113</v>
      </c>
      <c r="H243" s="198">
        <v>3</v>
      </c>
      <c r="I243" s="199">
        <v>6840</v>
      </c>
      <c r="J243" s="199">
        <f>ROUND(I243*H243,2)</f>
        <v>20520</v>
      </c>
      <c r="K243" s="196" t="s">
        <v>114</v>
      </c>
      <c r="L243" s="34"/>
      <c r="M243" s="200" t="s">
        <v>1</v>
      </c>
      <c r="N243" s="201" t="s">
        <v>37</v>
      </c>
      <c r="O243" s="202">
        <v>0</v>
      </c>
      <c r="P243" s="202">
        <f>O243*H243</f>
        <v>0</v>
      </c>
      <c r="Q243" s="202">
        <v>0</v>
      </c>
      <c r="R243" s="202">
        <f>Q243*H243</f>
        <v>0</v>
      </c>
      <c r="S243" s="202">
        <v>0</v>
      </c>
      <c r="T243" s="203">
        <f>S243*H243</f>
        <v>0</v>
      </c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204" t="s">
        <v>80</v>
      </c>
      <c r="AT243" s="204" t="s">
        <v>110</v>
      </c>
      <c r="AU243" s="204" t="s">
        <v>80</v>
      </c>
      <c r="AY243" s="13" t="s">
        <v>109</v>
      </c>
      <c r="BE243" s="205">
        <f>IF(N243="základní",J243,0)</f>
        <v>20520</v>
      </c>
      <c r="BF243" s="205">
        <f>IF(N243="snížená",J243,0)</f>
        <v>0</v>
      </c>
      <c r="BG243" s="205">
        <f>IF(N243="zákl. přenesená",J243,0)</f>
        <v>0</v>
      </c>
      <c r="BH243" s="205">
        <f>IF(N243="sníž. přenesená",J243,0)</f>
        <v>0</v>
      </c>
      <c r="BI243" s="205">
        <f>IF(N243="nulová",J243,0)</f>
        <v>0</v>
      </c>
      <c r="BJ243" s="13" t="s">
        <v>80</v>
      </c>
      <c r="BK243" s="205">
        <f>ROUND(I243*H243,2)</f>
        <v>20520</v>
      </c>
      <c r="BL243" s="13" t="s">
        <v>80</v>
      </c>
      <c r="BM243" s="204" t="s">
        <v>422</v>
      </c>
    </row>
    <row r="244" s="2" customFormat="1">
      <c r="A244" s="28"/>
      <c r="B244" s="29"/>
      <c r="C244" s="30"/>
      <c r="D244" s="206" t="s">
        <v>116</v>
      </c>
      <c r="E244" s="30"/>
      <c r="F244" s="207" t="s">
        <v>423</v>
      </c>
      <c r="G244" s="30"/>
      <c r="H244" s="30"/>
      <c r="I244" s="30"/>
      <c r="J244" s="30"/>
      <c r="K244" s="30"/>
      <c r="L244" s="34"/>
      <c r="M244" s="208"/>
      <c r="N244" s="209"/>
      <c r="O244" s="80"/>
      <c r="P244" s="80"/>
      <c r="Q244" s="80"/>
      <c r="R244" s="80"/>
      <c r="S244" s="80"/>
      <c r="T244" s="81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T244" s="13" t="s">
        <v>116</v>
      </c>
      <c r="AU244" s="13" t="s">
        <v>80</v>
      </c>
    </row>
    <row r="245" s="2" customFormat="1" ht="16.5" customHeight="1">
      <c r="A245" s="28"/>
      <c r="B245" s="29"/>
      <c r="C245" s="194" t="s">
        <v>424</v>
      </c>
      <c r="D245" s="194" t="s">
        <v>110</v>
      </c>
      <c r="E245" s="195" t="s">
        <v>425</v>
      </c>
      <c r="F245" s="196" t="s">
        <v>426</v>
      </c>
      <c r="G245" s="197" t="s">
        <v>113</v>
      </c>
      <c r="H245" s="198">
        <v>23</v>
      </c>
      <c r="I245" s="199">
        <v>3510</v>
      </c>
      <c r="J245" s="199">
        <f>ROUND(I245*H245,2)</f>
        <v>80730</v>
      </c>
      <c r="K245" s="196" t="s">
        <v>114</v>
      </c>
      <c r="L245" s="34"/>
      <c r="M245" s="200" t="s">
        <v>1</v>
      </c>
      <c r="N245" s="201" t="s">
        <v>37</v>
      </c>
      <c r="O245" s="202">
        <v>0</v>
      </c>
      <c r="P245" s="202">
        <f>O245*H245</f>
        <v>0</v>
      </c>
      <c r="Q245" s="202">
        <v>0</v>
      </c>
      <c r="R245" s="202">
        <f>Q245*H245</f>
        <v>0</v>
      </c>
      <c r="S245" s="202">
        <v>0</v>
      </c>
      <c r="T245" s="203">
        <f>S245*H245</f>
        <v>0</v>
      </c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204" t="s">
        <v>80</v>
      </c>
      <c r="AT245" s="204" t="s">
        <v>110</v>
      </c>
      <c r="AU245" s="204" t="s">
        <v>80</v>
      </c>
      <c r="AY245" s="13" t="s">
        <v>109</v>
      </c>
      <c r="BE245" s="205">
        <f>IF(N245="základní",J245,0)</f>
        <v>80730</v>
      </c>
      <c r="BF245" s="205">
        <f>IF(N245="snížená",J245,0)</f>
        <v>0</v>
      </c>
      <c r="BG245" s="205">
        <f>IF(N245="zákl. přenesená",J245,0)</f>
        <v>0</v>
      </c>
      <c r="BH245" s="205">
        <f>IF(N245="sníž. přenesená",J245,0)</f>
        <v>0</v>
      </c>
      <c r="BI245" s="205">
        <f>IF(N245="nulová",J245,0)</f>
        <v>0</v>
      </c>
      <c r="BJ245" s="13" t="s">
        <v>80</v>
      </c>
      <c r="BK245" s="205">
        <f>ROUND(I245*H245,2)</f>
        <v>80730</v>
      </c>
      <c r="BL245" s="13" t="s">
        <v>80</v>
      </c>
      <c r="BM245" s="204" t="s">
        <v>427</v>
      </c>
    </row>
    <row r="246" s="2" customFormat="1">
      <c r="A246" s="28"/>
      <c r="B246" s="29"/>
      <c r="C246" s="30"/>
      <c r="D246" s="206" t="s">
        <v>116</v>
      </c>
      <c r="E246" s="30"/>
      <c r="F246" s="207" t="s">
        <v>428</v>
      </c>
      <c r="G246" s="30"/>
      <c r="H246" s="30"/>
      <c r="I246" s="30"/>
      <c r="J246" s="30"/>
      <c r="K246" s="30"/>
      <c r="L246" s="34"/>
      <c r="M246" s="208"/>
      <c r="N246" s="209"/>
      <c r="O246" s="80"/>
      <c r="P246" s="80"/>
      <c r="Q246" s="80"/>
      <c r="R246" s="80"/>
      <c r="S246" s="80"/>
      <c r="T246" s="81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T246" s="13" t="s">
        <v>116</v>
      </c>
      <c r="AU246" s="13" t="s">
        <v>80</v>
      </c>
    </row>
    <row r="247" s="2" customFormat="1" ht="21.75" customHeight="1">
      <c r="A247" s="28"/>
      <c r="B247" s="29"/>
      <c r="C247" s="194" t="s">
        <v>429</v>
      </c>
      <c r="D247" s="194" t="s">
        <v>110</v>
      </c>
      <c r="E247" s="195" t="s">
        <v>430</v>
      </c>
      <c r="F247" s="196" t="s">
        <v>431</v>
      </c>
      <c r="G247" s="197" t="s">
        <v>113</v>
      </c>
      <c r="H247" s="198">
        <v>0</v>
      </c>
      <c r="I247" s="199">
        <v>4150</v>
      </c>
      <c r="J247" s="199">
        <f>ROUND(I247*H247,2)</f>
        <v>0</v>
      </c>
      <c r="K247" s="196" t="s">
        <v>114</v>
      </c>
      <c r="L247" s="34"/>
      <c r="M247" s="200" t="s">
        <v>1</v>
      </c>
      <c r="N247" s="201" t="s">
        <v>37</v>
      </c>
      <c r="O247" s="202">
        <v>0</v>
      </c>
      <c r="P247" s="202">
        <f>O247*H247</f>
        <v>0</v>
      </c>
      <c r="Q247" s="202">
        <v>0</v>
      </c>
      <c r="R247" s="202">
        <f>Q247*H247</f>
        <v>0</v>
      </c>
      <c r="S247" s="202">
        <v>0</v>
      </c>
      <c r="T247" s="203">
        <f>S247*H247</f>
        <v>0</v>
      </c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R247" s="204" t="s">
        <v>80</v>
      </c>
      <c r="AT247" s="204" t="s">
        <v>110</v>
      </c>
      <c r="AU247" s="204" t="s">
        <v>80</v>
      </c>
      <c r="AY247" s="13" t="s">
        <v>109</v>
      </c>
      <c r="BE247" s="205">
        <f>IF(N247="základní",J247,0)</f>
        <v>0</v>
      </c>
      <c r="BF247" s="205">
        <f>IF(N247="snížená",J247,0)</f>
        <v>0</v>
      </c>
      <c r="BG247" s="205">
        <f>IF(N247="zákl. přenesená",J247,0)</f>
        <v>0</v>
      </c>
      <c r="BH247" s="205">
        <f>IF(N247="sníž. přenesená",J247,0)</f>
        <v>0</v>
      </c>
      <c r="BI247" s="205">
        <f>IF(N247="nulová",J247,0)</f>
        <v>0</v>
      </c>
      <c r="BJ247" s="13" t="s">
        <v>80</v>
      </c>
      <c r="BK247" s="205">
        <f>ROUND(I247*H247,2)</f>
        <v>0</v>
      </c>
      <c r="BL247" s="13" t="s">
        <v>80</v>
      </c>
      <c r="BM247" s="204" t="s">
        <v>432</v>
      </c>
    </row>
    <row r="248" s="2" customFormat="1">
      <c r="A248" s="28"/>
      <c r="B248" s="29"/>
      <c r="C248" s="30"/>
      <c r="D248" s="206" t="s">
        <v>116</v>
      </c>
      <c r="E248" s="30"/>
      <c r="F248" s="207" t="s">
        <v>433</v>
      </c>
      <c r="G248" s="30"/>
      <c r="H248" s="30"/>
      <c r="I248" s="30"/>
      <c r="J248" s="30"/>
      <c r="K248" s="30"/>
      <c r="L248" s="34"/>
      <c r="M248" s="208"/>
      <c r="N248" s="209"/>
      <c r="O248" s="80"/>
      <c r="P248" s="80"/>
      <c r="Q248" s="80"/>
      <c r="R248" s="80"/>
      <c r="S248" s="80"/>
      <c r="T248" s="81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T248" s="13" t="s">
        <v>116</v>
      </c>
      <c r="AU248" s="13" t="s">
        <v>80</v>
      </c>
    </row>
    <row r="249" s="2" customFormat="1" ht="16.5" customHeight="1">
      <c r="A249" s="28"/>
      <c r="B249" s="29"/>
      <c r="C249" s="194" t="s">
        <v>434</v>
      </c>
      <c r="D249" s="194" t="s">
        <v>110</v>
      </c>
      <c r="E249" s="195" t="s">
        <v>435</v>
      </c>
      <c r="F249" s="196" t="s">
        <v>436</v>
      </c>
      <c r="G249" s="197" t="s">
        <v>113</v>
      </c>
      <c r="H249" s="198">
        <v>0</v>
      </c>
      <c r="I249" s="199">
        <v>5310</v>
      </c>
      <c r="J249" s="199">
        <f>ROUND(I249*H249,2)</f>
        <v>0</v>
      </c>
      <c r="K249" s="196" t="s">
        <v>114</v>
      </c>
      <c r="L249" s="34"/>
      <c r="M249" s="200" t="s">
        <v>1</v>
      </c>
      <c r="N249" s="201" t="s">
        <v>37</v>
      </c>
      <c r="O249" s="202">
        <v>0</v>
      </c>
      <c r="P249" s="202">
        <f>O249*H249</f>
        <v>0</v>
      </c>
      <c r="Q249" s="202">
        <v>0</v>
      </c>
      <c r="R249" s="202">
        <f>Q249*H249</f>
        <v>0</v>
      </c>
      <c r="S249" s="202">
        <v>0</v>
      </c>
      <c r="T249" s="203">
        <f>S249*H249</f>
        <v>0</v>
      </c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R249" s="204" t="s">
        <v>80</v>
      </c>
      <c r="AT249" s="204" t="s">
        <v>110</v>
      </c>
      <c r="AU249" s="204" t="s">
        <v>80</v>
      </c>
      <c r="AY249" s="13" t="s">
        <v>109</v>
      </c>
      <c r="BE249" s="205">
        <f>IF(N249="základní",J249,0)</f>
        <v>0</v>
      </c>
      <c r="BF249" s="205">
        <f>IF(N249="snížená",J249,0)</f>
        <v>0</v>
      </c>
      <c r="BG249" s="205">
        <f>IF(N249="zákl. přenesená",J249,0)</f>
        <v>0</v>
      </c>
      <c r="BH249" s="205">
        <f>IF(N249="sníž. přenesená",J249,0)</f>
        <v>0</v>
      </c>
      <c r="BI249" s="205">
        <f>IF(N249="nulová",J249,0)</f>
        <v>0</v>
      </c>
      <c r="BJ249" s="13" t="s">
        <v>80</v>
      </c>
      <c r="BK249" s="205">
        <f>ROUND(I249*H249,2)</f>
        <v>0</v>
      </c>
      <c r="BL249" s="13" t="s">
        <v>80</v>
      </c>
      <c r="BM249" s="204" t="s">
        <v>437</v>
      </c>
    </row>
    <row r="250" s="2" customFormat="1">
      <c r="A250" s="28"/>
      <c r="B250" s="29"/>
      <c r="C250" s="30"/>
      <c r="D250" s="206" t="s">
        <v>116</v>
      </c>
      <c r="E250" s="30"/>
      <c r="F250" s="207" t="s">
        <v>438</v>
      </c>
      <c r="G250" s="30"/>
      <c r="H250" s="30"/>
      <c r="I250" s="30"/>
      <c r="J250" s="30"/>
      <c r="K250" s="30"/>
      <c r="L250" s="34"/>
      <c r="M250" s="208"/>
      <c r="N250" s="209"/>
      <c r="O250" s="80"/>
      <c r="P250" s="80"/>
      <c r="Q250" s="80"/>
      <c r="R250" s="80"/>
      <c r="S250" s="80"/>
      <c r="T250" s="81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T250" s="13" t="s">
        <v>116</v>
      </c>
      <c r="AU250" s="13" t="s">
        <v>80</v>
      </c>
    </row>
    <row r="251" s="2" customFormat="1" ht="16.5" customHeight="1">
      <c r="A251" s="28"/>
      <c r="B251" s="29"/>
      <c r="C251" s="194" t="s">
        <v>439</v>
      </c>
      <c r="D251" s="194" t="s">
        <v>110</v>
      </c>
      <c r="E251" s="195" t="s">
        <v>440</v>
      </c>
      <c r="F251" s="196" t="s">
        <v>441</v>
      </c>
      <c r="G251" s="197" t="s">
        <v>113</v>
      </c>
      <c r="H251" s="198">
        <v>30</v>
      </c>
      <c r="I251" s="199">
        <v>4360</v>
      </c>
      <c r="J251" s="199">
        <f>ROUND(I251*H251,2)</f>
        <v>130800</v>
      </c>
      <c r="K251" s="196" t="s">
        <v>114</v>
      </c>
      <c r="L251" s="34"/>
      <c r="M251" s="200" t="s">
        <v>1</v>
      </c>
      <c r="N251" s="201" t="s">
        <v>37</v>
      </c>
      <c r="O251" s="202">
        <v>0</v>
      </c>
      <c r="P251" s="202">
        <f>O251*H251</f>
        <v>0</v>
      </c>
      <c r="Q251" s="202">
        <v>0</v>
      </c>
      <c r="R251" s="202">
        <f>Q251*H251</f>
        <v>0</v>
      </c>
      <c r="S251" s="202">
        <v>0</v>
      </c>
      <c r="T251" s="203">
        <f>S251*H251</f>
        <v>0</v>
      </c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R251" s="204" t="s">
        <v>80</v>
      </c>
      <c r="AT251" s="204" t="s">
        <v>110</v>
      </c>
      <c r="AU251" s="204" t="s">
        <v>80</v>
      </c>
      <c r="AY251" s="13" t="s">
        <v>109</v>
      </c>
      <c r="BE251" s="205">
        <f>IF(N251="základní",J251,0)</f>
        <v>130800</v>
      </c>
      <c r="BF251" s="205">
        <f>IF(N251="snížená",J251,0)</f>
        <v>0</v>
      </c>
      <c r="BG251" s="205">
        <f>IF(N251="zákl. přenesená",J251,0)</f>
        <v>0</v>
      </c>
      <c r="BH251" s="205">
        <f>IF(N251="sníž. přenesená",J251,0)</f>
        <v>0</v>
      </c>
      <c r="BI251" s="205">
        <f>IF(N251="nulová",J251,0)</f>
        <v>0</v>
      </c>
      <c r="BJ251" s="13" t="s">
        <v>80</v>
      </c>
      <c r="BK251" s="205">
        <f>ROUND(I251*H251,2)</f>
        <v>130800</v>
      </c>
      <c r="BL251" s="13" t="s">
        <v>80</v>
      </c>
      <c r="BM251" s="204" t="s">
        <v>442</v>
      </c>
    </row>
    <row r="252" s="2" customFormat="1">
      <c r="A252" s="28"/>
      <c r="B252" s="29"/>
      <c r="C252" s="30"/>
      <c r="D252" s="206" t="s">
        <v>116</v>
      </c>
      <c r="E252" s="30"/>
      <c r="F252" s="207" t="s">
        <v>443</v>
      </c>
      <c r="G252" s="30"/>
      <c r="H252" s="30"/>
      <c r="I252" s="30"/>
      <c r="J252" s="30"/>
      <c r="K252" s="30"/>
      <c r="L252" s="34"/>
      <c r="M252" s="208"/>
      <c r="N252" s="209"/>
      <c r="O252" s="80"/>
      <c r="P252" s="80"/>
      <c r="Q252" s="80"/>
      <c r="R252" s="80"/>
      <c r="S252" s="80"/>
      <c r="T252" s="81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T252" s="13" t="s">
        <v>116</v>
      </c>
      <c r="AU252" s="13" t="s">
        <v>80</v>
      </c>
    </row>
    <row r="253" s="2" customFormat="1" ht="24.15" customHeight="1">
      <c r="A253" s="28"/>
      <c r="B253" s="29"/>
      <c r="C253" s="194" t="s">
        <v>444</v>
      </c>
      <c r="D253" s="194" t="s">
        <v>110</v>
      </c>
      <c r="E253" s="195" t="s">
        <v>445</v>
      </c>
      <c r="F253" s="196" t="s">
        <v>446</v>
      </c>
      <c r="G253" s="197" t="s">
        <v>113</v>
      </c>
      <c r="H253" s="198">
        <v>0</v>
      </c>
      <c r="I253" s="199">
        <v>6060</v>
      </c>
      <c r="J253" s="199">
        <f>ROUND(I253*H253,2)</f>
        <v>0</v>
      </c>
      <c r="K253" s="196" t="s">
        <v>114</v>
      </c>
      <c r="L253" s="34"/>
      <c r="M253" s="200" t="s">
        <v>1</v>
      </c>
      <c r="N253" s="201" t="s">
        <v>37</v>
      </c>
      <c r="O253" s="202">
        <v>0</v>
      </c>
      <c r="P253" s="202">
        <f>O253*H253</f>
        <v>0</v>
      </c>
      <c r="Q253" s="202">
        <v>0</v>
      </c>
      <c r="R253" s="202">
        <f>Q253*H253</f>
        <v>0</v>
      </c>
      <c r="S253" s="202">
        <v>0</v>
      </c>
      <c r="T253" s="203">
        <f>S253*H253</f>
        <v>0</v>
      </c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R253" s="204" t="s">
        <v>80</v>
      </c>
      <c r="AT253" s="204" t="s">
        <v>110</v>
      </c>
      <c r="AU253" s="204" t="s">
        <v>80</v>
      </c>
      <c r="AY253" s="13" t="s">
        <v>109</v>
      </c>
      <c r="BE253" s="205">
        <f>IF(N253="základní",J253,0)</f>
        <v>0</v>
      </c>
      <c r="BF253" s="205">
        <f>IF(N253="snížená",J253,0)</f>
        <v>0</v>
      </c>
      <c r="BG253" s="205">
        <f>IF(N253="zákl. přenesená",J253,0)</f>
        <v>0</v>
      </c>
      <c r="BH253" s="205">
        <f>IF(N253="sníž. přenesená",J253,0)</f>
        <v>0</v>
      </c>
      <c r="BI253" s="205">
        <f>IF(N253="nulová",J253,0)</f>
        <v>0</v>
      </c>
      <c r="BJ253" s="13" t="s">
        <v>80</v>
      </c>
      <c r="BK253" s="205">
        <f>ROUND(I253*H253,2)</f>
        <v>0</v>
      </c>
      <c r="BL253" s="13" t="s">
        <v>80</v>
      </c>
      <c r="BM253" s="204" t="s">
        <v>447</v>
      </c>
    </row>
    <row r="254" s="2" customFormat="1">
      <c r="A254" s="28"/>
      <c r="B254" s="29"/>
      <c r="C254" s="30"/>
      <c r="D254" s="206" t="s">
        <v>116</v>
      </c>
      <c r="E254" s="30"/>
      <c r="F254" s="207" t="s">
        <v>448</v>
      </c>
      <c r="G254" s="30"/>
      <c r="H254" s="30"/>
      <c r="I254" s="30"/>
      <c r="J254" s="30"/>
      <c r="K254" s="30"/>
      <c r="L254" s="34"/>
      <c r="M254" s="208"/>
      <c r="N254" s="209"/>
      <c r="O254" s="80"/>
      <c r="P254" s="80"/>
      <c r="Q254" s="80"/>
      <c r="R254" s="80"/>
      <c r="S254" s="80"/>
      <c r="T254" s="81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T254" s="13" t="s">
        <v>116</v>
      </c>
      <c r="AU254" s="13" t="s">
        <v>80</v>
      </c>
    </row>
    <row r="255" s="2" customFormat="1" ht="16.5" customHeight="1">
      <c r="A255" s="28"/>
      <c r="B255" s="29"/>
      <c r="C255" s="194" t="s">
        <v>449</v>
      </c>
      <c r="D255" s="194" t="s">
        <v>110</v>
      </c>
      <c r="E255" s="195" t="s">
        <v>450</v>
      </c>
      <c r="F255" s="196" t="s">
        <v>451</v>
      </c>
      <c r="G255" s="197" t="s">
        <v>113</v>
      </c>
      <c r="H255" s="198">
        <v>13</v>
      </c>
      <c r="I255" s="199">
        <v>4130</v>
      </c>
      <c r="J255" s="199">
        <f>ROUND(I255*H255,2)</f>
        <v>53690</v>
      </c>
      <c r="K255" s="196" t="s">
        <v>114</v>
      </c>
      <c r="L255" s="34"/>
      <c r="M255" s="200" t="s">
        <v>1</v>
      </c>
      <c r="N255" s="201" t="s">
        <v>37</v>
      </c>
      <c r="O255" s="202">
        <v>0</v>
      </c>
      <c r="P255" s="202">
        <f>O255*H255</f>
        <v>0</v>
      </c>
      <c r="Q255" s="202">
        <v>0</v>
      </c>
      <c r="R255" s="202">
        <f>Q255*H255</f>
        <v>0</v>
      </c>
      <c r="S255" s="202">
        <v>0</v>
      </c>
      <c r="T255" s="203">
        <f>S255*H255</f>
        <v>0</v>
      </c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R255" s="204" t="s">
        <v>80</v>
      </c>
      <c r="AT255" s="204" t="s">
        <v>110</v>
      </c>
      <c r="AU255" s="204" t="s">
        <v>80</v>
      </c>
      <c r="AY255" s="13" t="s">
        <v>109</v>
      </c>
      <c r="BE255" s="205">
        <f>IF(N255="základní",J255,0)</f>
        <v>53690</v>
      </c>
      <c r="BF255" s="205">
        <f>IF(N255="snížená",J255,0)</f>
        <v>0</v>
      </c>
      <c r="BG255" s="205">
        <f>IF(N255="zákl. přenesená",J255,0)</f>
        <v>0</v>
      </c>
      <c r="BH255" s="205">
        <f>IF(N255="sníž. přenesená",J255,0)</f>
        <v>0</v>
      </c>
      <c r="BI255" s="205">
        <f>IF(N255="nulová",J255,0)</f>
        <v>0</v>
      </c>
      <c r="BJ255" s="13" t="s">
        <v>80</v>
      </c>
      <c r="BK255" s="205">
        <f>ROUND(I255*H255,2)</f>
        <v>53690</v>
      </c>
      <c r="BL255" s="13" t="s">
        <v>80</v>
      </c>
      <c r="BM255" s="204" t="s">
        <v>452</v>
      </c>
    </row>
    <row r="256" s="2" customFormat="1">
      <c r="A256" s="28"/>
      <c r="B256" s="29"/>
      <c r="C256" s="30"/>
      <c r="D256" s="206" t="s">
        <v>116</v>
      </c>
      <c r="E256" s="30"/>
      <c r="F256" s="207" t="s">
        <v>453</v>
      </c>
      <c r="G256" s="30"/>
      <c r="H256" s="30"/>
      <c r="I256" s="30"/>
      <c r="J256" s="30"/>
      <c r="K256" s="30"/>
      <c r="L256" s="34"/>
      <c r="M256" s="208"/>
      <c r="N256" s="209"/>
      <c r="O256" s="80"/>
      <c r="P256" s="80"/>
      <c r="Q256" s="80"/>
      <c r="R256" s="80"/>
      <c r="S256" s="80"/>
      <c r="T256" s="81"/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T256" s="13" t="s">
        <v>116</v>
      </c>
      <c r="AU256" s="13" t="s">
        <v>80</v>
      </c>
    </row>
    <row r="257" s="2" customFormat="1" ht="16.5" customHeight="1">
      <c r="A257" s="28"/>
      <c r="B257" s="29"/>
      <c r="C257" s="194" t="s">
        <v>454</v>
      </c>
      <c r="D257" s="194" t="s">
        <v>110</v>
      </c>
      <c r="E257" s="195" t="s">
        <v>455</v>
      </c>
      <c r="F257" s="196" t="s">
        <v>456</v>
      </c>
      <c r="G257" s="197" t="s">
        <v>113</v>
      </c>
      <c r="H257" s="198">
        <v>0</v>
      </c>
      <c r="I257" s="199">
        <v>4910</v>
      </c>
      <c r="J257" s="199">
        <f>ROUND(I257*H257,2)</f>
        <v>0</v>
      </c>
      <c r="K257" s="196" t="s">
        <v>114</v>
      </c>
      <c r="L257" s="34"/>
      <c r="M257" s="200" t="s">
        <v>1</v>
      </c>
      <c r="N257" s="201" t="s">
        <v>37</v>
      </c>
      <c r="O257" s="202">
        <v>0</v>
      </c>
      <c r="P257" s="202">
        <f>O257*H257</f>
        <v>0</v>
      </c>
      <c r="Q257" s="202">
        <v>0</v>
      </c>
      <c r="R257" s="202">
        <f>Q257*H257</f>
        <v>0</v>
      </c>
      <c r="S257" s="202">
        <v>0</v>
      </c>
      <c r="T257" s="203">
        <f>S257*H257</f>
        <v>0</v>
      </c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R257" s="204" t="s">
        <v>80</v>
      </c>
      <c r="AT257" s="204" t="s">
        <v>110</v>
      </c>
      <c r="AU257" s="204" t="s">
        <v>80</v>
      </c>
      <c r="AY257" s="13" t="s">
        <v>109</v>
      </c>
      <c r="BE257" s="205">
        <f>IF(N257="základní",J257,0)</f>
        <v>0</v>
      </c>
      <c r="BF257" s="205">
        <f>IF(N257="snížená",J257,0)</f>
        <v>0</v>
      </c>
      <c r="BG257" s="205">
        <f>IF(N257="zákl. přenesená",J257,0)</f>
        <v>0</v>
      </c>
      <c r="BH257" s="205">
        <f>IF(N257="sníž. přenesená",J257,0)</f>
        <v>0</v>
      </c>
      <c r="BI257" s="205">
        <f>IF(N257="nulová",J257,0)</f>
        <v>0</v>
      </c>
      <c r="BJ257" s="13" t="s">
        <v>80</v>
      </c>
      <c r="BK257" s="205">
        <f>ROUND(I257*H257,2)</f>
        <v>0</v>
      </c>
      <c r="BL257" s="13" t="s">
        <v>80</v>
      </c>
      <c r="BM257" s="204" t="s">
        <v>457</v>
      </c>
    </row>
    <row r="258" s="2" customFormat="1">
      <c r="A258" s="28"/>
      <c r="B258" s="29"/>
      <c r="C258" s="30"/>
      <c r="D258" s="206" t="s">
        <v>116</v>
      </c>
      <c r="E258" s="30"/>
      <c r="F258" s="207" t="s">
        <v>458</v>
      </c>
      <c r="G258" s="30"/>
      <c r="H258" s="30"/>
      <c r="I258" s="30"/>
      <c r="J258" s="30"/>
      <c r="K258" s="30"/>
      <c r="L258" s="34"/>
      <c r="M258" s="208"/>
      <c r="N258" s="209"/>
      <c r="O258" s="80"/>
      <c r="P258" s="80"/>
      <c r="Q258" s="80"/>
      <c r="R258" s="80"/>
      <c r="S258" s="80"/>
      <c r="T258" s="81"/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T258" s="13" t="s">
        <v>116</v>
      </c>
      <c r="AU258" s="13" t="s">
        <v>80</v>
      </c>
    </row>
    <row r="259" s="2" customFormat="1" ht="16.5" customHeight="1">
      <c r="A259" s="28"/>
      <c r="B259" s="29"/>
      <c r="C259" s="194" t="s">
        <v>459</v>
      </c>
      <c r="D259" s="194" t="s">
        <v>110</v>
      </c>
      <c r="E259" s="195" t="s">
        <v>460</v>
      </c>
      <c r="F259" s="196" t="s">
        <v>461</v>
      </c>
      <c r="G259" s="197" t="s">
        <v>113</v>
      </c>
      <c r="H259" s="198">
        <v>0</v>
      </c>
      <c r="I259" s="199">
        <v>778</v>
      </c>
      <c r="J259" s="199">
        <f>ROUND(I259*H259,2)</f>
        <v>0</v>
      </c>
      <c r="K259" s="196" t="s">
        <v>114</v>
      </c>
      <c r="L259" s="34"/>
      <c r="M259" s="200" t="s">
        <v>1</v>
      </c>
      <c r="N259" s="201" t="s">
        <v>37</v>
      </c>
      <c r="O259" s="202">
        <v>0</v>
      </c>
      <c r="P259" s="202">
        <f>O259*H259</f>
        <v>0</v>
      </c>
      <c r="Q259" s="202">
        <v>0</v>
      </c>
      <c r="R259" s="202">
        <f>Q259*H259</f>
        <v>0</v>
      </c>
      <c r="S259" s="202">
        <v>0</v>
      </c>
      <c r="T259" s="203">
        <f>S259*H259</f>
        <v>0</v>
      </c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R259" s="204" t="s">
        <v>80</v>
      </c>
      <c r="AT259" s="204" t="s">
        <v>110</v>
      </c>
      <c r="AU259" s="204" t="s">
        <v>80</v>
      </c>
      <c r="AY259" s="13" t="s">
        <v>109</v>
      </c>
      <c r="BE259" s="205">
        <f>IF(N259="základní",J259,0)</f>
        <v>0</v>
      </c>
      <c r="BF259" s="205">
        <f>IF(N259="snížená",J259,0)</f>
        <v>0</v>
      </c>
      <c r="BG259" s="205">
        <f>IF(N259="zákl. přenesená",J259,0)</f>
        <v>0</v>
      </c>
      <c r="BH259" s="205">
        <f>IF(N259="sníž. přenesená",J259,0)</f>
        <v>0</v>
      </c>
      <c r="BI259" s="205">
        <f>IF(N259="nulová",J259,0)</f>
        <v>0</v>
      </c>
      <c r="BJ259" s="13" t="s">
        <v>80</v>
      </c>
      <c r="BK259" s="205">
        <f>ROUND(I259*H259,2)</f>
        <v>0</v>
      </c>
      <c r="BL259" s="13" t="s">
        <v>80</v>
      </c>
      <c r="BM259" s="204" t="s">
        <v>462</v>
      </c>
    </row>
    <row r="260" s="2" customFormat="1">
      <c r="A260" s="28"/>
      <c r="B260" s="29"/>
      <c r="C260" s="30"/>
      <c r="D260" s="206" t="s">
        <v>116</v>
      </c>
      <c r="E260" s="30"/>
      <c r="F260" s="207" t="s">
        <v>463</v>
      </c>
      <c r="G260" s="30"/>
      <c r="H260" s="30"/>
      <c r="I260" s="30"/>
      <c r="J260" s="30"/>
      <c r="K260" s="30"/>
      <c r="L260" s="34"/>
      <c r="M260" s="208"/>
      <c r="N260" s="209"/>
      <c r="O260" s="80"/>
      <c r="P260" s="80"/>
      <c r="Q260" s="80"/>
      <c r="R260" s="80"/>
      <c r="S260" s="80"/>
      <c r="T260" s="81"/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T260" s="13" t="s">
        <v>116</v>
      </c>
      <c r="AU260" s="13" t="s">
        <v>80</v>
      </c>
    </row>
    <row r="261" s="2" customFormat="1" ht="16.5" customHeight="1">
      <c r="A261" s="28"/>
      <c r="B261" s="29"/>
      <c r="C261" s="194" t="s">
        <v>464</v>
      </c>
      <c r="D261" s="194" t="s">
        <v>110</v>
      </c>
      <c r="E261" s="195" t="s">
        <v>465</v>
      </c>
      <c r="F261" s="196" t="s">
        <v>466</v>
      </c>
      <c r="G261" s="197" t="s">
        <v>113</v>
      </c>
      <c r="H261" s="198">
        <v>6</v>
      </c>
      <c r="I261" s="199">
        <v>1080</v>
      </c>
      <c r="J261" s="199">
        <f>ROUND(I261*H261,2)</f>
        <v>6480</v>
      </c>
      <c r="K261" s="196" t="s">
        <v>114</v>
      </c>
      <c r="L261" s="34"/>
      <c r="M261" s="200" t="s">
        <v>1</v>
      </c>
      <c r="N261" s="201" t="s">
        <v>37</v>
      </c>
      <c r="O261" s="202">
        <v>0</v>
      </c>
      <c r="P261" s="202">
        <f>O261*H261</f>
        <v>0</v>
      </c>
      <c r="Q261" s="202">
        <v>0</v>
      </c>
      <c r="R261" s="202">
        <f>Q261*H261</f>
        <v>0</v>
      </c>
      <c r="S261" s="202">
        <v>0</v>
      </c>
      <c r="T261" s="203">
        <f>S261*H261</f>
        <v>0</v>
      </c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R261" s="204" t="s">
        <v>80</v>
      </c>
      <c r="AT261" s="204" t="s">
        <v>110</v>
      </c>
      <c r="AU261" s="204" t="s">
        <v>80</v>
      </c>
      <c r="AY261" s="13" t="s">
        <v>109</v>
      </c>
      <c r="BE261" s="205">
        <f>IF(N261="základní",J261,0)</f>
        <v>6480</v>
      </c>
      <c r="BF261" s="205">
        <f>IF(N261="snížená",J261,0)</f>
        <v>0</v>
      </c>
      <c r="BG261" s="205">
        <f>IF(N261="zákl. přenesená",J261,0)</f>
        <v>0</v>
      </c>
      <c r="BH261" s="205">
        <f>IF(N261="sníž. přenesená",J261,0)</f>
        <v>0</v>
      </c>
      <c r="BI261" s="205">
        <f>IF(N261="nulová",J261,0)</f>
        <v>0</v>
      </c>
      <c r="BJ261" s="13" t="s">
        <v>80</v>
      </c>
      <c r="BK261" s="205">
        <f>ROUND(I261*H261,2)</f>
        <v>6480</v>
      </c>
      <c r="BL261" s="13" t="s">
        <v>80</v>
      </c>
      <c r="BM261" s="204" t="s">
        <v>467</v>
      </c>
    </row>
    <row r="262" s="2" customFormat="1">
      <c r="A262" s="28"/>
      <c r="B262" s="29"/>
      <c r="C262" s="30"/>
      <c r="D262" s="206" t="s">
        <v>116</v>
      </c>
      <c r="E262" s="30"/>
      <c r="F262" s="207" t="s">
        <v>468</v>
      </c>
      <c r="G262" s="30"/>
      <c r="H262" s="30"/>
      <c r="I262" s="30"/>
      <c r="J262" s="30"/>
      <c r="K262" s="30"/>
      <c r="L262" s="34"/>
      <c r="M262" s="208"/>
      <c r="N262" s="209"/>
      <c r="O262" s="80"/>
      <c r="P262" s="80"/>
      <c r="Q262" s="80"/>
      <c r="R262" s="80"/>
      <c r="S262" s="80"/>
      <c r="T262" s="81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T262" s="13" t="s">
        <v>116</v>
      </c>
      <c r="AU262" s="13" t="s">
        <v>80</v>
      </c>
    </row>
    <row r="263" s="2" customFormat="1" ht="16.5" customHeight="1">
      <c r="A263" s="28"/>
      <c r="B263" s="29"/>
      <c r="C263" s="194" t="s">
        <v>469</v>
      </c>
      <c r="D263" s="194" t="s">
        <v>110</v>
      </c>
      <c r="E263" s="195" t="s">
        <v>470</v>
      </c>
      <c r="F263" s="196" t="s">
        <v>471</v>
      </c>
      <c r="G263" s="197" t="s">
        <v>113</v>
      </c>
      <c r="H263" s="198">
        <v>0</v>
      </c>
      <c r="I263" s="199">
        <v>18200</v>
      </c>
      <c r="J263" s="199">
        <f>ROUND(I263*H263,2)</f>
        <v>0</v>
      </c>
      <c r="K263" s="196" t="s">
        <v>114</v>
      </c>
      <c r="L263" s="34"/>
      <c r="M263" s="200" t="s">
        <v>1</v>
      </c>
      <c r="N263" s="201" t="s">
        <v>37</v>
      </c>
      <c r="O263" s="202">
        <v>0</v>
      </c>
      <c r="P263" s="202">
        <f>O263*H263</f>
        <v>0</v>
      </c>
      <c r="Q263" s="202">
        <v>0</v>
      </c>
      <c r="R263" s="202">
        <f>Q263*H263</f>
        <v>0</v>
      </c>
      <c r="S263" s="202">
        <v>0</v>
      </c>
      <c r="T263" s="203">
        <f>S263*H263</f>
        <v>0</v>
      </c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R263" s="204" t="s">
        <v>80</v>
      </c>
      <c r="AT263" s="204" t="s">
        <v>110</v>
      </c>
      <c r="AU263" s="204" t="s">
        <v>80</v>
      </c>
      <c r="AY263" s="13" t="s">
        <v>109</v>
      </c>
      <c r="BE263" s="205">
        <f>IF(N263="základní",J263,0)</f>
        <v>0</v>
      </c>
      <c r="BF263" s="205">
        <f>IF(N263="snížená",J263,0)</f>
        <v>0</v>
      </c>
      <c r="BG263" s="205">
        <f>IF(N263="zákl. přenesená",J263,0)</f>
        <v>0</v>
      </c>
      <c r="BH263" s="205">
        <f>IF(N263="sníž. přenesená",J263,0)</f>
        <v>0</v>
      </c>
      <c r="BI263" s="205">
        <f>IF(N263="nulová",J263,0)</f>
        <v>0</v>
      </c>
      <c r="BJ263" s="13" t="s">
        <v>80</v>
      </c>
      <c r="BK263" s="205">
        <f>ROUND(I263*H263,2)</f>
        <v>0</v>
      </c>
      <c r="BL263" s="13" t="s">
        <v>80</v>
      </c>
      <c r="BM263" s="204" t="s">
        <v>472</v>
      </c>
    </row>
    <row r="264" s="2" customFormat="1">
      <c r="A264" s="28"/>
      <c r="B264" s="29"/>
      <c r="C264" s="30"/>
      <c r="D264" s="206" t="s">
        <v>116</v>
      </c>
      <c r="E264" s="30"/>
      <c r="F264" s="207" t="s">
        <v>473</v>
      </c>
      <c r="G264" s="30"/>
      <c r="H264" s="30"/>
      <c r="I264" s="30"/>
      <c r="J264" s="30"/>
      <c r="K264" s="30"/>
      <c r="L264" s="34"/>
      <c r="M264" s="208"/>
      <c r="N264" s="209"/>
      <c r="O264" s="80"/>
      <c r="P264" s="80"/>
      <c r="Q264" s="80"/>
      <c r="R264" s="80"/>
      <c r="S264" s="80"/>
      <c r="T264" s="81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T264" s="13" t="s">
        <v>116</v>
      </c>
      <c r="AU264" s="13" t="s">
        <v>80</v>
      </c>
    </row>
    <row r="265" s="2" customFormat="1" ht="16.5" customHeight="1">
      <c r="A265" s="28"/>
      <c r="B265" s="29"/>
      <c r="C265" s="194" t="s">
        <v>474</v>
      </c>
      <c r="D265" s="194" t="s">
        <v>110</v>
      </c>
      <c r="E265" s="195" t="s">
        <v>475</v>
      </c>
      <c r="F265" s="196" t="s">
        <v>476</v>
      </c>
      <c r="G265" s="197" t="s">
        <v>113</v>
      </c>
      <c r="H265" s="198">
        <v>0</v>
      </c>
      <c r="I265" s="199">
        <v>18200</v>
      </c>
      <c r="J265" s="199">
        <f>ROUND(I265*H265,2)</f>
        <v>0</v>
      </c>
      <c r="K265" s="196" t="s">
        <v>114</v>
      </c>
      <c r="L265" s="34"/>
      <c r="M265" s="200" t="s">
        <v>1</v>
      </c>
      <c r="N265" s="201" t="s">
        <v>37</v>
      </c>
      <c r="O265" s="202">
        <v>0</v>
      </c>
      <c r="P265" s="202">
        <f>O265*H265</f>
        <v>0</v>
      </c>
      <c r="Q265" s="202">
        <v>0</v>
      </c>
      <c r="R265" s="202">
        <f>Q265*H265</f>
        <v>0</v>
      </c>
      <c r="S265" s="202">
        <v>0</v>
      </c>
      <c r="T265" s="203">
        <f>S265*H265</f>
        <v>0</v>
      </c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R265" s="204" t="s">
        <v>80</v>
      </c>
      <c r="AT265" s="204" t="s">
        <v>110</v>
      </c>
      <c r="AU265" s="204" t="s">
        <v>80</v>
      </c>
      <c r="AY265" s="13" t="s">
        <v>109</v>
      </c>
      <c r="BE265" s="205">
        <f>IF(N265="základní",J265,0)</f>
        <v>0</v>
      </c>
      <c r="BF265" s="205">
        <f>IF(N265="snížená",J265,0)</f>
        <v>0</v>
      </c>
      <c r="BG265" s="205">
        <f>IF(N265="zákl. přenesená",J265,0)</f>
        <v>0</v>
      </c>
      <c r="BH265" s="205">
        <f>IF(N265="sníž. přenesená",J265,0)</f>
        <v>0</v>
      </c>
      <c r="BI265" s="205">
        <f>IF(N265="nulová",J265,0)</f>
        <v>0</v>
      </c>
      <c r="BJ265" s="13" t="s">
        <v>80</v>
      </c>
      <c r="BK265" s="205">
        <f>ROUND(I265*H265,2)</f>
        <v>0</v>
      </c>
      <c r="BL265" s="13" t="s">
        <v>80</v>
      </c>
      <c r="BM265" s="204" t="s">
        <v>477</v>
      </c>
    </row>
    <row r="266" s="2" customFormat="1">
      <c r="A266" s="28"/>
      <c r="B266" s="29"/>
      <c r="C266" s="30"/>
      <c r="D266" s="206" t="s">
        <v>116</v>
      </c>
      <c r="E266" s="30"/>
      <c r="F266" s="207" t="s">
        <v>478</v>
      </c>
      <c r="G266" s="30"/>
      <c r="H266" s="30"/>
      <c r="I266" s="30"/>
      <c r="J266" s="30"/>
      <c r="K266" s="30"/>
      <c r="L266" s="34"/>
      <c r="M266" s="208"/>
      <c r="N266" s="209"/>
      <c r="O266" s="80"/>
      <c r="P266" s="80"/>
      <c r="Q266" s="80"/>
      <c r="R266" s="80"/>
      <c r="S266" s="80"/>
      <c r="T266" s="81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T266" s="13" t="s">
        <v>116</v>
      </c>
      <c r="AU266" s="13" t="s">
        <v>80</v>
      </c>
    </row>
    <row r="267" s="2" customFormat="1" ht="16.5" customHeight="1">
      <c r="A267" s="28"/>
      <c r="B267" s="29"/>
      <c r="C267" s="194" t="s">
        <v>479</v>
      </c>
      <c r="D267" s="194" t="s">
        <v>110</v>
      </c>
      <c r="E267" s="195" t="s">
        <v>480</v>
      </c>
      <c r="F267" s="196" t="s">
        <v>481</v>
      </c>
      <c r="G267" s="197" t="s">
        <v>113</v>
      </c>
      <c r="H267" s="198">
        <v>0</v>
      </c>
      <c r="I267" s="199">
        <v>18200</v>
      </c>
      <c r="J267" s="199">
        <f>ROUND(I267*H267,2)</f>
        <v>0</v>
      </c>
      <c r="K267" s="196" t="s">
        <v>114</v>
      </c>
      <c r="L267" s="34"/>
      <c r="M267" s="200" t="s">
        <v>1</v>
      </c>
      <c r="N267" s="201" t="s">
        <v>37</v>
      </c>
      <c r="O267" s="202">
        <v>0</v>
      </c>
      <c r="P267" s="202">
        <f>O267*H267</f>
        <v>0</v>
      </c>
      <c r="Q267" s="202">
        <v>0</v>
      </c>
      <c r="R267" s="202">
        <f>Q267*H267</f>
        <v>0</v>
      </c>
      <c r="S267" s="202">
        <v>0</v>
      </c>
      <c r="T267" s="203">
        <f>S267*H267</f>
        <v>0</v>
      </c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R267" s="204" t="s">
        <v>80</v>
      </c>
      <c r="AT267" s="204" t="s">
        <v>110</v>
      </c>
      <c r="AU267" s="204" t="s">
        <v>80</v>
      </c>
      <c r="AY267" s="13" t="s">
        <v>109</v>
      </c>
      <c r="BE267" s="205">
        <f>IF(N267="základní",J267,0)</f>
        <v>0</v>
      </c>
      <c r="BF267" s="205">
        <f>IF(N267="snížená",J267,0)</f>
        <v>0</v>
      </c>
      <c r="BG267" s="205">
        <f>IF(N267="zákl. přenesená",J267,0)</f>
        <v>0</v>
      </c>
      <c r="BH267" s="205">
        <f>IF(N267="sníž. přenesená",J267,0)</f>
        <v>0</v>
      </c>
      <c r="BI267" s="205">
        <f>IF(N267="nulová",J267,0)</f>
        <v>0</v>
      </c>
      <c r="BJ267" s="13" t="s">
        <v>80</v>
      </c>
      <c r="BK267" s="205">
        <f>ROUND(I267*H267,2)</f>
        <v>0</v>
      </c>
      <c r="BL267" s="13" t="s">
        <v>80</v>
      </c>
      <c r="BM267" s="204" t="s">
        <v>482</v>
      </c>
    </row>
    <row r="268" s="2" customFormat="1">
      <c r="A268" s="28"/>
      <c r="B268" s="29"/>
      <c r="C268" s="30"/>
      <c r="D268" s="206" t="s">
        <v>116</v>
      </c>
      <c r="E268" s="30"/>
      <c r="F268" s="207" t="s">
        <v>483</v>
      </c>
      <c r="G268" s="30"/>
      <c r="H268" s="30"/>
      <c r="I268" s="30"/>
      <c r="J268" s="30"/>
      <c r="K268" s="30"/>
      <c r="L268" s="34"/>
      <c r="M268" s="208"/>
      <c r="N268" s="209"/>
      <c r="O268" s="80"/>
      <c r="P268" s="80"/>
      <c r="Q268" s="80"/>
      <c r="R268" s="80"/>
      <c r="S268" s="80"/>
      <c r="T268" s="81"/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T268" s="13" t="s">
        <v>116</v>
      </c>
      <c r="AU268" s="13" t="s">
        <v>80</v>
      </c>
    </row>
    <row r="269" s="2" customFormat="1" ht="16.5" customHeight="1">
      <c r="A269" s="28"/>
      <c r="B269" s="29"/>
      <c r="C269" s="194" t="s">
        <v>484</v>
      </c>
      <c r="D269" s="194" t="s">
        <v>110</v>
      </c>
      <c r="E269" s="195" t="s">
        <v>485</v>
      </c>
      <c r="F269" s="196" t="s">
        <v>486</v>
      </c>
      <c r="G269" s="197" t="s">
        <v>113</v>
      </c>
      <c r="H269" s="198">
        <v>0</v>
      </c>
      <c r="I269" s="199">
        <v>18200</v>
      </c>
      <c r="J269" s="199">
        <f>ROUND(I269*H269,2)</f>
        <v>0</v>
      </c>
      <c r="K269" s="196" t="s">
        <v>114</v>
      </c>
      <c r="L269" s="34"/>
      <c r="M269" s="200" t="s">
        <v>1</v>
      </c>
      <c r="N269" s="201" t="s">
        <v>37</v>
      </c>
      <c r="O269" s="202">
        <v>0</v>
      </c>
      <c r="P269" s="202">
        <f>O269*H269</f>
        <v>0</v>
      </c>
      <c r="Q269" s="202">
        <v>0</v>
      </c>
      <c r="R269" s="202">
        <f>Q269*H269</f>
        <v>0</v>
      </c>
      <c r="S269" s="202">
        <v>0</v>
      </c>
      <c r="T269" s="203">
        <f>S269*H269</f>
        <v>0</v>
      </c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R269" s="204" t="s">
        <v>80</v>
      </c>
      <c r="AT269" s="204" t="s">
        <v>110</v>
      </c>
      <c r="AU269" s="204" t="s">
        <v>80</v>
      </c>
      <c r="AY269" s="13" t="s">
        <v>109</v>
      </c>
      <c r="BE269" s="205">
        <f>IF(N269="základní",J269,0)</f>
        <v>0</v>
      </c>
      <c r="BF269" s="205">
        <f>IF(N269="snížená",J269,0)</f>
        <v>0</v>
      </c>
      <c r="BG269" s="205">
        <f>IF(N269="zákl. přenesená",J269,0)</f>
        <v>0</v>
      </c>
      <c r="BH269" s="205">
        <f>IF(N269="sníž. přenesená",J269,0)</f>
        <v>0</v>
      </c>
      <c r="BI269" s="205">
        <f>IF(N269="nulová",J269,0)</f>
        <v>0</v>
      </c>
      <c r="BJ269" s="13" t="s">
        <v>80</v>
      </c>
      <c r="BK269" s="205">
        <f>ROUND(I269*H269,2)</f>
        <v>0</v>
      </c>
      <c r="BL269" s="13" t="s">
        <v>80</v>
      </c>
      <c r="BM269" s="204" t="s">
        <v>487</v>
      </c>
    </row>
    <row r="270" s="2" customFormat="1">
      <c r="A270" s="28"/>
      <c r="B270" s="29"/>
      <c r="C270" s="30"/>
      <c r="D270" s="206" t="s">
        <v>116</v>
      </c>
      <c r="E270" s="30"/>
      <c r="F270" s="207" t="s">
        <v>488</v>
      </c>
      <c r="G270" s="30"/>
      <c r="H270" s="30"/>
      <c r="I270" s="30"/>
      <c r="J270" s="30"/>
      <c r="K270" s="30"/>
      <c r="L270" s="34"/>
      <c r="M270" s="208"/>
      <c r="N270" s="209"/>
      <c r="O270" s="80"/>
      <c r="P270" s="80"/>
      <c r="Q270" s="80"/>
      <c r="R270" s="80"/>
      <c r="S270" s="80"/>
      <c r="T270" s="81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T270" s="13" t="s">
        <v>116</v>
      </c>
      <c r="AU270" s="13" t="s">
        <v>80</v>
      </c>
    </row>
    <row r="271" s="2" customFormat="1" ht="16.5" customHeight="1">
      <c r="A271" s="28"/>
      <c r="B271" s="29"/>
      <c r="C271" s="194" t="s">
        <v>489</v>
      </c>
      <c r="D271" s="194" t="s">
        <v>110</v>
      </c>
      <c r="E271" s="195" t="s">
        <v>490</v>
      </c>
      <c r="F271" s="196" t="s">
        <v>491</v>
      </c>
      <c r="G271" s="197" t="s">
        <v>113</v>
      </c>
      <c r="H271" s="198">
        <v>0</v>
      </c>
      <c r="I271" s="199">
        <v>18200</v>
      </c>
      <c r="J271" s="199">
        <f>ROUND(I271*H271,2)</f>
        <v>0</v>
      </c>
      <c r="K271" s="196" t="s">
        <v>114</v>
      </c>
      <c r="L271" s="34"/>
      <c r="M271" s="200" t="s">
        <v>1</v>
      </c>
      <c r="N271" s="201" t="s">
        <v>37</v>
      </c>
      <c r="O271" s="202">
        <v>0</v>
      </c>
      <c r="P271" s="202">
        <f>O271*H271</f>
        <v>0</v>
      </c>
      <c r="Q271" s="202">
        <v>0</v>
      </c>
      <c r="R271" s="202">
        <f>Q271*H271</f>
        <v>0</v>
      </c>
      <c r="S271" s="202">
        <v>0</v>
      </c>
      <c r="T271" s="203">
        <f>S271*H271</f>
        <v>0</v>
      </c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R271" s="204" t="s">
        <v>80</v>
      </c>
      <c r="AT271" s="204" t="s">
        <v>110</v>
      </c>
      <c r="AU271" s="204" t="s">
        <v>80</v>
      </c>
      <c r="AY271" s="13" t="s">
        <v>109</v>
      </c>
      <c r="BE271" s="205">
        <f>IF(N271="základní",J271,0)</f>
        <v>0</v>
      </c>
      <c r="BF271" s="205">
        <f>IF(N271="snížená",J271,0)</f>
        <v>0</v>
      </c>
      <c r="BG271" s="205">
        <f>IF(N271="zákl. přenesená",J271,0)</f>
        <v>0</v>
      </c>
      <c r="BH271" s="205">
        <f>IF(N271="sníž. přenesená",J271,0)</f>
        <v>0</v>
      </c>
      <c r="BI271" s="205">
        <f>IF(N271="nulová",J271,0)</f>
        <v>0</v>
      </c>
      <c r="BJ271" s="13" t="s">
        <v>80</v>
      </c>
      <c r="BK271" s="205">
        <f>ROUND(I271*H271,2)</f>
        <v>0</v>
      </c>
      <c r="BL271" s="13" t="s">
        <v>80</v>
      </c>
      <c r="BM271" s="204" t="s">
        <v>492</v>
      </c>
    </row>
    <row r="272" s="2" customFormat="1">
      <c r="A272" s="28"/>
      <c r="B272" s="29"/>
      <c r="C272" s="30"/>
      <c r="D272" s="206" t="s">
        <v>116</v>
      </c>
      <c r="E272" s="30"/>
      <c r="F272" s="207" t="s">
        <v>493</v>
      </c>
      <c r="G272" s="30"/>
      <c r="H272" s="30"/>
      <c r="I272" s="30"/>
      <c r="J272" s="30"/>
      <c r="K272" s="30"/>
      <c r="L272" s="34"/>
      <c r="M272" s="208"/>
      <c r="N272" s="209"/>
      <c r="O272" s="80"/>
      <c r="P272" s="80"/>
      <c r="Q272" s="80"/>
      <c r="R272" s="80"/>
      <c r="S272" s="80"/>
      <c r="T272" s="81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T272" s="13" t="s">
        <v>116</v>
      </c>
      <c r="AU272" s="13" t="s">
        <v>80</v>
      </c>
    </row>
    <row r="273" s="2" customFormat="1" ht="16.5" customHeight="1">
      <c r="A273" s="28"/>
      <c r="B273" s="29"/>
      <c r="C273" s="194" t="s">
        <v>494</v>
      </c>
      <c r="D273" s="194" t="s">
        <v>110</v>
      </c>
      <c r="E273" s="195" t="s">
        <v>495</v>
      </c>
      <c r="F273" s="196" t="s">
        <v>496</v>
      </c>
      <c r="G273" s="197" t="s">
        <v>113</v>
      </c>
      <c r="H273" s="198">
        <v>0</v>
      </c>
      <c r="I273" s="199">
        <v>18200</v>
      </c>
      <c r="J273" s="199">
        <f>ROUND(I273*H273,2)</f>
        <v>0</v>
      </c>
      <c r="K273" s="196" t="s">
        <v>114</v>
      </c>
      <c r="L273" s="34"/>
      <c r="M273" s="200" t="s">
        <v>1</v>
      </c>
      <c r="N273" s="201" t="s">
        <v>37</v>
      </c>
      <c r="O273" s="202">
        <v>0</v>
      </c>
      <c r="P273" s="202">
        <f>O273*H273</f>
        <v>0</v>
      </c>
      <c r="Q273" s="202">
        <v>0</v>
      </c>
      <c r="R273" s="202">
        <f>Q273*H273</f>
        <v>0</v>
      </c>
      <c r="S273" s="202">
        <v>0</v>
      </c>
      <c r="T273" s="203">
        <f>S273*H273</f>
        <v>0</v>
      </c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R273" s="204" t="s">
        <v>80</v>
      </c>
      <c r="AT273" s="204" t="s">
        <v>110</v>
      </c>
      <c r="AU273" s="204" t="s">
        <v>80</v>
      </c>
      <c r="AY273" s="13" t="s">
        <v>109</v>
      </c>
      <c r="BE273" s="205">
        <f>IF(N273="základní",J273,0)</f>
        <v>0</v>
      </c>
      <c r="BF273" s="205">
        <f>IF(N273="snížená",J273,0)</f>
        <v>0</v>
      </c>
      <c r="BG273" s="205">
        <f>IF(N273="zákl. přenesená",J273,0)</f>
        <v>0</v>
      </c>
      <c r="BH273" s="205">
        <f>IF(N273="sníž. přenesená",J273,0)</f>
        <v>0</v>
      </c>
      <c r="BI273" s="205">
        <f>IF(N273="nulová",J273,0)</f>
        <v>0</v>
      </c>
      <c r="BJ273" s="13" t="s">
        <v>80</v>
      </c>
      <c r="BK273" s="205">
        <f>ROUND(I273*H273,2)</f>
        <v>0</v>
      </c>
      <c r="BL273" s="13" t="s">
        <v>80</v>
      </c>
      <c r="BM273" s="204" t="s">
        <v>497</v>
      </c>
    </row>
    <row r="274" s="2" customFormat="1">
      <c r="A274" s="28"/>
      <c r="B274" s="29"/>
      <c r="C274" s="30"/>
      <c r="D274" s="206" t="s">
        <v>116</v>
      </c>
      <c r="E274" s="30"/>
      <c r="F274" s="207" t="s">
        <v>498</v>
      </c>
      <c r="G274" s="30"/>
      <c r="H274" s="30"/>
      <c r="I274" s="30"/>
      <c r="J274" s="30"/>
      <c r="K274" s="30"/>
      <c r="L274" s="34"/>
      <c r="M274" s="208"/>
      <c r="N274" s="209"/>
      <c r="O274" s="80"/>
      <c r="P274" s="80"/>
      <c r="Q274" s="80"/>
      <c r="R274" s="80"/>
      <c r="S274" s="80"/>
      <c r="T274" s="81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T274" s="13" t="s">
        <v>116</v>
      </c>
      <c r="AU274" s="13" t="s">
        <v>80</v>
      </c>
    </row>
    <row r="275" s="2" customFormat="1" ht="16.5" customHeight="1">
      <c r="A275" s="28"/>
      <c r="B275" s="29"/>
      <c r="C275" s="194" t="s">
        <v>499</v>
      </c>
      <c r="D275" s="194" t="s">
        <v>110</v>
      </c>
      <c r="E275" s="195" t="s">
        <v>500</v>
      </c>
      <c r="F275" s="196" t="s">
        <v>501</v>
      </c>
      <c r="G275" s="197" t="s">
        <v>113</v>
      </c>
      <c r="H275" s="198">
        <v>0</v>
      </c>
      <c r="I275" s="199">
        <v>18200</v>
      </c>
      <c r="J275" s="199">
        <f>ROUND(I275*H275,2)</f>
        <v>0</v>
      </c>
      <c r="K275" s="196" t="s">
        <v>114</v>
      </c>
      <c r="L275" s="34"/>
      <c r="M275" s="200" t="s">
        <v>1</v>
      </c>
      <c r="N275" s="201" t="s">
        <v>37</v>
      </c>
      <c r="O275" s="202">
        <v>0</v>
      </c>
      <c r="P275" s="202">
        <f>O275*H275</f>
        <v>0</v>
      </c>
      <c r="Q275" s="202">
        <v>0</v>
      </c>
      <c r="R275" s="202">
        <f>Q275*H275</f>
        <v>0</v>
      </c>
      <c r="S275" s="202">
        <v>0</v>
      </c>
      <c r="T275" s="203">
        <f>S275*H275</f>
        <v>0</v>
      </c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R275" s="204" t="s">
        <v>80</v>
      </c>
      <c r="AT275" s="204" t="s">
        <v>110</v>
      </c>
      <c r="AU275" s="204" t="s">
        <v>80</v>
      </c>
      <c r="AY275" s="13" t="s">
        <v>109</v>
      </c>
      <c r="BE275" s="205">
        <f>IF(N275="základní",J275,0)</f>
        <v>0</v>
      </c>
      <c r="BF275" s="205">
        <f>IF(N275="snížená",J275,0)</f>
        <v>0</v>
      </c>
      <c r="BG275" s="205">
        <f>IF(N275="zákl. přenesená",J275,0)</f>
        <v>0</v>
      </c>
      <c r="BH275" s="205">
        <f>IF(N275="sníž. přenesená",J275,0)</f>
        <v>0</v>
      </c>
      <c r="BI275" s="205">
        <f>IF(N275="nulová",J275,0)</f>
        <v>0</v>
      </c>
      <c r="BJ275" s="13" t="s">
        <v>80</v>
      </c>
      <c r="BK275" s="205">
        <f>ROUND(I275*H275,2)</f>
        <v>0</v>
      </c>
      <c r="BL275" s="13" t="s">
        <v>80</v>
      </c>
      <c r="BM275" s="204" t="s">
        <v>502</v>
      </c>
    </row>
    <row r="276" s="2" customFormat="1">
      <c r="A276" s="28"/>
      <c r="B276" s="29"/>
      <c r="C276" s="30"/>
      <c r="D276" s="206" t="s">
        <v>116</v>
      </c>
      <c r="E276" s="30"/>
      <c r="F276" s="207" t="s">
        <v>503</v>
      </c>
      <c r="G276" s="30"/>
      <c r="H276" s="30"/>
      <c r="I276" s="30"/>
      <c r="J276" s="30"/>
      <c r="K276" s="30"/>
      <c r="L276" s="34"/>
      <c r="M276" s="208"/>
      <c r="N276" s="209"/>
      <c r="O276" s="80"/>
      <c r="P276" s="80"/>
      <c r="Q276" s="80"/>
      <c r="R276" s="80"/>
      <c r="S276" s="80"/>
      <c r="T276" s="81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T276" s="13" t="s">
        <v>116</v>
      </c>
      <c r="AU276" s="13" t="s">
        <v>80</v>
      </c>
    </row>
    <row r="277" s="2" customFormat="1" ht="16.5" customHeight="1">
      <c r="A277" s="28"/>
      <c r="B277" s="29"/>
      <c r="C277" s="194" t="s">
        <v>504</v>
      </c>
      <c r="D277" s="194" t="s">
        <v>110</v>
      </c>
      <c r="E277" s="195" t="s">
        <v>505</v>
      </c>
      <c r="F277" s="196" t="s">
        <v>506</v>
      </c>
      <c r="G277" s="197" t="s">
        <v>113</v>
      </c>
      <c r="H277" s="198">
        <v>0</v>
      </c>
      <c r="I277" s="199">
        <v>18200</v>
      </c>
      <c r="J277" s="199">
        <f>ROUND(I277*H277,2)</f>
        <v>0</v>
      </c>
      <c r="K277" s="196" t="s">
        <v>114</v>
      </c>
      <c r="L277" s="34"/>
      <c r="M277" s="200" t="s">
        <v>1</v>
      </c>
      <c r="N277" s="201" t="s">
        <v>37</v>
      </c>
      <c r="O277" s="202">
        <v>0</v>
      </c>
      <c r="P277" s="202">
        <f>O277*H277</f>
        <v>0</v>
      </c>
      <c r="Q277" s="202">
        <v>0</v>
      </c>
      <c r="R277" s="202">
        <f>Q277*H277</f>
        <v>0</v>
      </c>
      <c r="S277" s="202">
        <v>0</v>
      </c>
      <c r="T277" s="203">
        <f>S277*H277</f>
        <v>0</v>
      </c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R277" s="204" t="s">
        <v>80</v>
      </c>
      <c r="AT277" s="204" t="s">
        <v>110</v>
      </c>
      <c r="AU277" s="204" t="s">
        <v>80</v>
      </c>
      <c r="AY277" s="13" t="s">
        <v>109</v>
      </c>
      <c r="BE277" s="205">
        <f>IF(N277="základní",J277,0)</f>
        <v>0</v>
      </c>
      <c r="BF277" s="205">
        <f>IF(N277="snížená",J277,0)</f>
        <v>0</v>
      </c>
      <c r="BG277" s="205">
        <f>IF(N277="zákl. přenesená",J277,0)</f>
        <v>0</v>
      </c>
      <c r="BH277" s="205">
        <f>IF(N277="sníž. přenesená",J277,0)</f>
        <v>0</v>
      </c>
      <c r="BI277" s="205">
        <f>IF(N277="nulová",J277,0)</f>
        <v>0</v>
      </c>
      <c r="BJ277" s="13" t="s">
        <v>80</v>
      </c>
      <c r="BK277" s="205">
        <f>ROUND(I277*H277,2)</f>
        <v>0</v>
      </c>
      <c r="BL277" s="13" t="s">
        <v>80</v>
      </c>
      <c r="BM277" s="204" t="s">
        <v>507</v>
      </c>
    </row>
    <row r="278" s="2" customFormat="1">
      <c r="A278" s="28"/>
      <c r="B278" s="29"/>
      <c r="C278" s="30"/>
      <c r="D278" s="206" t="s">
        <v>116</v>
      </c>
      <c r="E278" s="30"/>
      <c r="F278" s="207" t="s">
        <v>508</v>
      </c>
      <c r="G278" s="30"/>
      <c r="H278" s="30"/>
      <c r="I278" s="30"/>
      <c r="J278" s="30"/>
      <c r="K278" s="30"/>
      <c r="L278" s="34"/>
      <c r="M278" s="208"/>
      <c r="N278" s="209"/>
      <c r="O278" s="80"/>
      <c r="P278" s="80"/>
      <c r="Q278" s="80"/>
      <c r="R278" s="80"/>
      <c r="S278" s="80"/>
      <c r="T278" s="81"/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T278" s="13" t="s">
        <v>116</v>
      </c>
      <c r="AU278" s="13" t="s">
        <v>80</v>
      </c>
    </row>
    <row r="279" s="2" customFormat="1" ht="16.5" customHeight="1">
      <c r="A279" s="28"/>
      <c r="B279" s="29"/>
      <c r="C279" s="194" t="s">
        <v>509</v>
      </c>
      <c r="D279" s="194" t="s">
        <v>110</v>
      </c>
      <c r="E279" s="195" t="s">
        <v>510</v>
      </c>
      <c r="F279" s="196" t="s">
        <v>511</v>
      </c>
      <c r="G279" s="197" t="s">
        <v>113</v>
      </c>
      <c r="H279" s="198">
        <v>0</v>
      </c>
      <c r="I279" s="199">
        <v>16200</v>
      </c>
      <c r="J279" s="199">
        <f>ROUND(I279*H279,2)</f>
        <v>0</v>
      </c>
      <c r="K279" s="196" t="s">
        <v>114</v>
      </c>
      <c r="L279" s="34"/>
      <c r="M279" s="200" t="s">
        <v>1</v>
      </c>
      <c r="N279" s="201" t="s">
        <v>37</v>
      </c>
      <c r="O279" s="202">
        <v>0</v>
      </c>
      <c r="P279" s="202">
        <f>O279*H279</f>
        <v>0</v>
      </c>
      <c r="Q279" s="202">
        <v>0</v>
      </c>
      <c r="R279" s="202">
        <f>Q279*H279</f>
        <v>0</v>
      </c>
      <c r="S279" s="202">
        <v>0</v>
      </c>
      <c r="T279" s="203">
        <f>S279*H279</f>
        <v>0</v>
      </c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R279" s="204" t="s">
        <v>80</v>
      </c>
      <c r="AT279" s="204" t="s">
        <v>110</v>
      </c>
      <c r="AU279" s="204" t="s">
        <v>80</v>
      </c>
      <c r="AY279" s="13" t="s">
        <v>109</v>
      </c>
      <c r="BE279" s="205">
        <f>IF(N279="základní",J279,0)</f>
        <v>0</v>
      </c>
      <c r="BF279" s="205">
        <f>IF(N279="snížená",J279,0)</f>
        <v>0</v>
      </c>
      <c r="BG279" s="205">
        <f>IF(N279="zákl. přenesená",J279,0)</f>
        <v>0</v>
      </c>
      <c r="BH279" s="205">
        <f>IF(N279="sníž. přenesená",J279,0)</f>
        <v>0</v>
      </c>
      <c r="BI279" s="205">
        <f>IF(N279="nulová",J279,0)</f>
        <v>0</v>
      </c>
      <c r="BJ279" s="13" t="s">
        <v>80</v>
      </c>
      <c r="BK279" s="205">
        <f>ROUND(I279*H279,2)</f>
        <v>0</v>
      </c>
      <c r="BL279" s="13" t="s">
        <v>80</v>
      </c>
      <c r="BM279" s="204" t="s">
        <v>512</v>
      </c>
    </row>
    <row r="280" s="2" customFormat="1">
      <c r="A280" s="28"/>
      <c r="B280" s="29"/>
      <c r="C280" s="30"/>
      <c r="D280" s="206" t="s">
        <v>116</v>
      </c>
      <c r="E280" s="30"/>
      <c r="F280" s="207" t="s">
        <v>513</v>
      </c>
      <c r="G280" s="30"/>
      <c r="H280" s="30"/>
      <c r="I280" s="30"/>
      <c r="J280" s="30"/>
      <c r="K280" s="30"/>
      <c r="L280" s="34"/>
      <c r="M280" s="208"/>
      <c r="N280" s="209"/>
      <c r="O280" s="80"/>
      <c r="P280" s="80"/>
      <c r="Q280" s="80"/>
      <c r="R280" s="80"/>
      <c r="S280" s="80"/>
      <c r="T280" s="81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T280" s="13" t="s">
        <v>116</v>
      </c>
      <c r="AU280" s="13" t="s">
        <v>80</v>
      </c>
    </row>
    <row r="281" s="2" customFormat="1" ht="16.5" customHeight="1">
      <c r="A281" s="28"/>
      <c r="B281" s="29"/>
      <c r="C281" s="194" t="s">
        <v>514</v>
      </c>
      <c r="D281" s="194" t="s">
        <v>110</v>
      </c>
      <c r="E281" s="195" t="s">
        <v>515</v>
      </c>
      <c r="F281" s="196" t="s">
        <v>516</v>
      </c>
      <c r="G281" s="197" t="s">
        <v>113</v>
      </c>
      <c r="H281" s="198">
        <v>15</v>
      </c>
      <c r="I281" s="199">
        <v>13800</v>
      </c>
      <c r="J281" s="199">
        <f>ROUND(I281*H281,2)</f>
        <v>207000</v>
      </c>
      <c r="K281" s="196" t="s">
        <v>114</v>
      </c>
      <c r="L281" s="34"/>
      <c r="M281" s="200" t="s">
        <v>1</v>
      </c>
      <c r="N281" s="201" t="s">
        <v>37</v>
      </c>
      <c r="O281" s="202">
        <v>0</v>
      </c>
      <c r="P281" s="202">
        <f>O281*H281</f>
        <v>0</v>
      </c>
      <c r="Q281" s="202">
        <v>0</v>
      </c>
      <c r="R281" s="202">
        <f>Q281*H281</f>
        <v>0</v>
      </c>
      <c r="S281" s="202">
        <v>0</v>
      </c>
      <c r="T281" s="203">
        <f>S281*H281</f>
        <v>0</v>
      </c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R281" s="204" t="s">
        <v>80</v>
      </c>
      <c r="AT281" s="204" t="s">
        <v>110</v>
      </c>
      <c r="AU281" s="204" t="s">
        <v>80</v>
      </c>
      <c r="AY281" s="13" t="s">
        <v>109</v>
      </c>
      <c r="BE281" s="205">
        <f>IF(N281="základní",J281,0)</f>
        <v>207000</v>
      </c>
      <c r="BF281" s="205">
        <f>IF(N281="snížená",J281,0)</f>
        <v>0</v>
      </c>
      <c r="BG281" s="205">
        <f>IF(N281="zákl. přenesená",J281,0)</f>
        <v>0</v>
      </c>
      <c r="BH281" s="205">
        <f>IF(N281="sníž. přenesená",J281,0)</f>
        <v>0</v>
      </c>
      <c r="BI281" s="205">
        <f>IF(N281="nulová",J281,0)</f>
        <v>0</v>
      </c>
      <c r="BJ281" s="13" t="s">
        <v>80</v>
      </c>
      <c r="BK281" s="205">
        <f>ROUND(I281*H281,2)</f>
        <v>207000</v>
      </c>
      <c r="BL281" s="13" t="s">
        <v>80</v>
      </c>
      <c r="BM281" s="204" t="s">
        <v>517</v>
      </c>
    </row>
    <row r="282" s="2" customFormat="1">
      <c r="A282" s="28"/>
      <c r="B282" s="29"/>
      <c r="C282" s="30"/>
      <c r="D282" s="206" t="s">
        <v>116</v>
      </c>
      <c r="E282" s="30"/>
      <c r="F282" s="207" t="s">
        <v>518</v>
      </c>
      <c r="G282" s="30"/>
      <c r="H282" s="30"/>
      <c r="I282" s="30"/>
      <c r="J282" s="30"/>
      <c r="K282" s="30"/>
      <c r="L282" s="34"/>
      <c r="M282" s="208"/>
      <c r="N282" s="209"/>
      <c r="O282" s="80"/>
      <c r="P282" s="80"/>
      <c r="Q282" s="80"/>
      <c r="R282" s="80"/>
      <c r="S282" s="80"/>
      <c r="T282" s="81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T282" s="13" t="s">
        <v>116</v>
      </c>
      <c r="AU282" s="13" t="s">
        <v>80</v>
      </c>
    </row>
    <row r="283" s="2" customFormat="1" ht="16.5" customHeight="1">
      <c r="A283" s="28"/>
      <c r="B283" s="29"/>
      <c r="C283" s="194" t="s">
        <v>519</v>
      </c>
      <c r="D283" s="194" t="s">
        <v>110</v>
      </c>
      <c r="E283" s="195" t="s">
        <v>520</v>
      </c>
      <c r="F283" s="196" t="s">
        <v>521</v>
      </c>
      <c r="G283" s="197" t="s">
        <v>113</v>
      </c>
      <c r="H283" s="198">
        <v>11</v>
      </c>
      <c r="I283" s="199">
        <v>16200</v>
      </c>
      <c r="J283" s="199">
        <f>ROUND(I283*H283,2)</f>
        <v>178200</v>
      </c>
      <c r="K283" s="196" t="s">
        <v>114</v>
      </c>
      <c r="L283" s="34"/>
      <c r="M283" s="200" t="s">
        <v>1</v>
      </c>
      <c r="N283" s="201" t="s">
        <v>37</v>
      </c>
      <c r="O283" s="202">
        <v>0</v>
      </c>
      <c r="P283" s="202">
        <f>O283*H283</f>
        <v>0</v>
      </c>
      <c r="Q283" s="202">
        <v>0</v>
      </c>
      <c r="R283" s="202">
        <f>Q283*H283</f>
        <v>0</v>
      </c>
      <c r="S283" s="202">
        <v>0</v>
      </c>
      <c r="T283" s="203">
        <f>S283*H283</f>
        <v>0</v>
      </c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R283" s="204" t="s">
        <v>80</v>
      </c>
      <c r="AT283" s="204" t="s">
        <v>110</v>
      </c>
      <c r="AU283" s="204" t="s">
        <v>80</v>
      </c>
      <c r="AY283" s="13" t="s">
        <v>109</v>
      </c>
      <c r="BE283" s="205">
        <f>IF(N283="základní",J283,0)</f>
        <v>178200</v>
      </c>
      <c r="BF283" s="205">
        <f>IF(N283="snížená",J283,0)</f>
        <v>0</v>
      </c>
      <c r="BG283" s="205">
        <f>IF(N283="zákl. přenesená",J283,0)</f>
        <v>0</v>
      </c>
      <c r="BH283" s="205">
        <f>IF(N283="sníž. přenesená",J283,0)</f>
        <v>0</v>
      </c>
      <c r="BI283" s="205">
        <f>IF(N283="nulová",J283,0)</f>
        <v>0</v>
      </c>
      <c r="BJ283" s="13" t="s">
        <v>80</v>
      </c>
      <c r="BK283" s="205">
        <f>ROUND(I283*H283,2)</f>
        <v>178200</v>
      </c>
      <c r="BL283" s="13" t="s">
        <v>80</v>
      </c>
      <c r="BM283" s="204" t="s">
        <v>522</v>
      </c>
    </row>
    <row r="284" s="2" customFormat="1">
      <c r="A284" s="28"/>
      <c r="B284" s="29"/>
      <c r="C284" s="30"/>
      <c r="D284" s="206" t="s">
        <v>116</v>
      </c>
      <c r="E284" s="30"/>
      <c r="F284" s="207" t="s">
        <v>523</v>
      </c>
      <c r="G284" s="30"/>
      <c r="H284" s="30"/>
      <c r="I284" s="30"/>
      <c r="J284" s="30"/>
      <c r="K284" s="30"/>
      <c r="L284" s="34"/>
      <c r="M284" s="208"/>
      <c r="N284" s="209"/>
      <c r="O284" s="80"/>
      <c r="P284" s="80"/>
      <c r="Q284" s="80"/>
      <c r="R284" s="80"/>
      <c r="S284" s="80"/>
      <c r="T284" s="81"/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T284" s="13" t="s">
        <v>116</v>
      </c>
      <c r="AU284" s="13" t="s">
        <v>80</v>
      </c>
    </row>
    <row r="285" s="2" customFormat="1" ht="16.5" customHeight="1">
      <c r="A285" s="28"/>
      <c r="B285" s="29"/>
      <c r="C285" s="194" t="s">
        <v>524</v>
      </c>
      <c r="D285" s="194" t="s">
        <v>110</v>
      </c>
      <c r="E285" s="195" t="s">
        <v>525</v>
      </c>
      <c r="F285" s="196" t="s">
        <v>526</v>
      </c>
      <c r="G285" s="197" t="s">
        <v>113</v>
      </c>
      <c r="H285" s="198">
        <v>5</v>
      </c>
      <c r="I285" s="199">
        <v>9370</v>
      </c>
      <c r="J285" s="199">
        <f>ROUND(I285*H285,2)</f>
        <v>46850</v>
      </c>
      <c r="K285" s="196" t="s">
        <v>114</v>
      </c>
      <c r="L285" s="34"/>
      <c r="M285" s="200" t="s">
        <v>1</v>
      </c>
      <c r="N285" s="201" t="s">
        <v>37</v>
      </c>
      <c r="O285" s="202">
        <v>0</v>
      </c>
      <c r="P285" s="202">
        <f>O285*H285</f>
        <v>0</v>
      </c>
      <c r="Q285" s="202">
        <v>0</v>
      </c>
      <c r="R285" s="202">
        <f>Q285*H285</f>
        <v>0</v>
      </c>
      <c r="S285" s="202">
        <v>0</v>
      </c>
      <c r="T285" s="203">
        <f>S285*H285</f>
        <v>0</v>
      </c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R285" s="204" t="s">
        <v>80</v>
      </c>
      <c r="AT285" s="204" t="s">
        <v>110</v>
      </c>
      <c r="AU285" s="204" t="s">
        <v>80</v>
      </c>
      <c r="AY285" s="13" t="s">
        <v>109</v>
      </c>
      <c r="BE285" s="205">
        <f>IF(N285="základní",J285,0)</f>
        <v>46850</v>
      </c>
      <c r="BF285" s="205">
        <f>IF(N285="snížená",J285,0)</f>
        <v>0</v>
      </c>
      <c r="BG285" s="205">
        <f>IF(N285="zákl. přenesená",J285,0)</f>
        <v>0</v>
      </c>
      <c r="BH285" s="205">
        <f>IF(N285="sníž. přenesená",J285,0)</f>
        <v>0</v>
      </c>
      <c r="BI285" s="205">
        <f>IF(N285="nulová",J285,0)</f>
        <v>0</v>
      </c>
      <c r="BJ285" s="13" t="s">
        <v>80</v>
      </c>
      <c r="BK285" s="205">
        <f>ROUND(I285*H285,2)</f>
        <v>46850</v>
      </c>
      <c r="BL285" s="13" t="s">
        <v>80</v>
      </c>
      <c r="BM285" s="204" t="s">
        <v>527</v>
      </c>
    </row>
    <row r="286" s="2" customFormat="1">
      <c r="A286" s="28"/>
      <c r="B286" s="29"/>
      <c r="C286" s="30"/>
      <c r="D286" s="206" t="s">
        <v>116</v>
      </c>
      <c r="E286" s="30"/>
      <c r="F286" s="207" t="s">
        <v>528</v>
      </c>
      <c r="G286" s="30"/>
      <c r="H286" s="30"/>
      <c r="I286" s="30"/>
      <c r="J286" s="30"/>
      <c r="K286" s="30"/>
      <c r="L286" s="34"/>
      <c r="M286" s="208"/>
      <c r="N286" s="209"/>
      <c r="O286" s="80"/>
      <c r="P286" s="80"/>
      <c r="Q286" s="80"/>
      <c r="R286" s="80"/>
      <c r="S286" s="80"/>
      <c r="T286" s="81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T286" s="13" t="s">
        <v>116</v>
      </c>
      <c r="AU286" s="13" t="s">
        <v>80</v>
      </c>
    </row>
    <row r="287" s="2" customFormat="1" ht="16.5" customHeight="1">
      <c r="A287" s="28"/>
      <c r="B287" s="29"/>
      <c r="C287" s="194" t="s">
        <v>529</v>
      </c>
      <c r="D287" s="194" t="s">
        <v>110</v>
      </c>
      <c r="E287" s="195" t="s">
        <v>530</v>
      </c>
      <c r="F287" s="196" t="s">
        <v>531</v>
      </c>
      <c r="G287" s="197" t="s">
        <v>113</v>
      </c>
      <c r="H287" s="198">
        <v>41</v>
      </c>
      <c r="I287" s="199">
        <v>17800</v>
      </c>
      <c r="J287" s="199">
        <f>ROUND(I287*H287,2)</f>
        <v>729800</v>
      </c>
      <c r="K287" s="196" t="s">
        <v>114</v>
      </c>
      <c r="L287" s="34"/>
      <c r="M287" s="200" t="s">
        <v>1</v>
      </c>
      <c r="N287" s="201" t="s">
        <v>37</v>
      </c>
      <c r="O287" s="202">
        <v>0</v>
      </c>
      <c r="P287" s="202">
        <f>O287*H287</f>
        <v>0</v>
      </c>
      <c r="Q287" s="202">
        <v>0</v>
      </c>
      <c r="R287" s="202">
        <f>Q287*H287</f>
        <v>0</v>
      </c>
      <c r="S287" s="202">
        <v>0</v>
      </c>
      <c r="T287" s="203">
        <f>S287*H287</f>
        <v>0</v>
      </c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R287" s="204" t="s">
        <v>80</v>
      </c>
      <c r="AT287" s="204" t="s">
        <v>110</v>
      </c>
      <c r="AU287" s="204" t="s">
        <v>80</v>
      </c>
      <c r="AY287" s="13" t="s">
        <v>109</v>
      </c>
      <c r="BE287" s="205">
        <f>IF(N287="základní",J287,0)</f>
        <v>729800</v>
      </c>
      <c r="BF287" s="205">
        <f>IF(N287="snížená",J287,0)</f>
        <v>0</v>
      </c>
      <c r="BG287" s="205">
        <f>IF(N287="zákl. přenesená",J287,0)</f>
        <v>0</v>
      </c>
      <c r="BH287" s="205">
        <f>IF(N287="sníž. přenesená",J287,0)</f>
        <v>0</v>
      </c>
      <c r="BI287" s="205">
        <f>IF(N287="nulová",J287,0)</f>
        <v>0</v>
      </c>
      <c r="BJ287" s="13" t="s">
        <v>80</v>
      </c>
      <c r="BK287" s="205">
        <f>ROUND(I287*H287,2)</f>
        <v>729800</v>
      </c>
      <c r="BL287" s="13" t="s">
        <v>80</v>
      </c>
      <c r="BM287" s="204" t="s">
        <v>532</v>
      </c>
    </row>
    <row r="288" s="2" customFormat="1">
      <c r="A288" s="28"/>
      <c r="B288" s="29"/>
      <c r="C288" s="30"/>
      <c r="D288" s="206" t="s">
        <v>116</v>
      </c>
      <c r="E288" s="30"/>
      <c r="F288" s="207" t="s">
        <v>533</v>
      </c>
      <c r="G288" s="30"/>
      <c r="H288" s="30"/>
      <c r="I288" s="30"/>
      <c r="J288" s="30"/>
      <c r="K288" s="30"/>
      <c r="L288" s="34"/>
      <c r="M288" s="208"/>
      <c r="N288" s="209"/>
      <c r="O288" s="80"/>
      <c r="P288" s="80"/>
      <c r="Q288" s="80"/>
      <c r="R288" s="80"/>
      <c r="S288" s="80"/>
      <c r="T288" s="81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T288" s="13" t="s">
        <v>116</v>
      </c>
      <c r="AU288" s="13" t="s">
        <v>80</v>
      </c>
    </row>
    <row r="289" s="2" customFormat="1" ht="16.5" customHeight="1">
      <c r="A289" s="28"/>
      <c r="B289" s="29"/>
      <c r="C289" s="194" t="s">
        <v>534</v>
      </c>
      <c r="D289" s="194" t="s">
        <v>110</v>
      </c>
      <c r="E289" s="195" t="s">
        <v>535</v>
      </c>
      <c r="F289" s="196" t="s">
        <v>536</v>
      </c>
      <c r="G289" s="197" t="s">
        <v>113</v>
      </c>
      <c r="H289" s="198">
        <v>0</v>
      </c>
      <c r="I289" s="199">
        <v>14000</v>
      </c>
      <c r="J289" s="199">
        <f>ROUND(I289*H289,2)</f>
        <v>0</v>
      </c>
      <c r="K289" s="196" t="s">
        <v>114</v>
      </c>
      <c r="L289" s="34"/>
      <c r="M289" s="200" t="s">
        <v>1</v>
      </c>
      <c r="N289" s="201" t="s">
        <v>37</v>
      </c>
      <c r="O289" s="202">
        <v>0</v>
      </c>
      <c r="P289" s="202">
        <f>O289*H289</f>
        <v>0</v>
      </c>
      <c r="Q289" s="202">
        <v>0</v>
      </c>
      <c r="R289" s="202">
        <f>Q289*H289</f>
        <v>0</v>
      </c>
      <c r="S289" s="202">
        <v>0</v>
      </c>
      <c r="T289" s="203">
        <f>S289*H289</f>
        <v>0</v>
      </c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R289" s="204" t="s">
        <v>80</v>
      </c>
      <c r="AT289" s="204" t="s">
        <v>110</v>
      </c>
      <c r="AU289" s="204" t="s">
        <v>80</v>
      </c>
      <c r="AY289" s="13" t="s">
        <v>109</v>
      </c>
      <c r="BE289" s="205">
        <f>IF(N289="základní",J289,0)</f>
        <v>0</v>
      </c>
      <c r="BF289" s="205">
        <f>IF(N289="snížená",J289,0)</f>
        <v>0</v>
      </c>
      <c r="BG289" s="205">
        <f>IF(N289="zákl. přenesená",J289,0)</f>
        <v>0</v>
      </c>
      <c r="BH289" s="205">
        <f>IF(N289="sníž. přenesená",J289,0)</f>
        <v>0</v>
      </c>
      <c r="BI289" s="205">
        <f>IF(N289="nulová",J289,0)</f>
        <v>0</v>
      </c>
      <c r="BJ289" s="13" t="s">
        <v>80</v>
      </c>
      <c r="BK289" s="205">
        <f>ROUND(I289*H289,2)</f>
        <v>0</v>
      </c>
      <c r="BL289" s="13" t="s">
        <v>80</v>
      </c>
      <c r="BM289" s="204" t="s">
        <v>537</v>
      </c>
    </row>
    <row r="290" s="2" customFormat="1">
      <c r="A290" s="28"/>
      <c r="B290" s="29"/>
      <c r="C290" s="30"/>
      <c r="D290" s="206" t="s">
        <v>116</v>
      </c>
      <c r="E290" s="30"/>
      <c r="F290" s="207" t="s">
        <v>538</v>
      </c>
      <c r="G290" s="30"/>
      <c r="H290" s="30"/>
      <c r="I290" s="30"/>
      <c r="J290" s="30"/>
      <c r="K290" s="30"/>
      <c r="L290" s="34"/>
      <c r="M290" s="208"/>
      <c r="N290" s="209"/>
      <c r="O290" s="80"/>
      <c r="P290" s="80"/>
      <c r="Q290" s="80"/>
      <c r="R290" s="80"/>
      <c r="S290" s="80"/>
      <c r="T290" s="81"/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T290" s="13" t="s">
        <v>116</v>
      </c>
      <c r="AU290" s="13" t="s">
        <v>80</v>
      </c>
    </row>
    <row r="291" s="2" customFormat="1" ht="16.5" customHeight="1">
      <c r="A291" s="28"/>
      <c r="B291" s="29"/>
      <c r="C291" s="194" t="s">
        <v>539</v>
      </c>
      <c r="D291" s="194" t="s">
        <v>110</v>
      </c>
      <c r="E291" s="195" t="s">
        <v>540</v>
      </c>
      <c r="F291" s="196" t="s">
        <v>541</v>
      </c>
      <c r="G291" s="197" t="s">
        <v>113</v>
      </c>
      <c r="H291" s="198">
        <v>16</v>
      </c>
      <c r="I291" s="199">
        <v>18700</v>
      </c>
      <c r="J291" s="199">
        <f>ROUND(I291*H291,2)</f>
        <v>299200</v>
      </c>
      <c r="K291" s="196" t="s">
        <v>114</v>
      </c>
      <c r="L291" s="34"/>
      <c r="M291" s="200" t="s">
        <v>1</v>
      </c>
      <c r="N291" s="201" t="s">
        <v>37</v>
      </c>
      <c r="O291" s="202">
        <v>0</v>
      </c>
      <c r="P291" s="202">
        <f>O291*H291</f>
        <v>0</v>
      </c>
      <c r="Q291" s="202">
        <v>0</v>
      </c>
      <c r="R291" s="202">
        <f>Q291*H291</f>
        <v>0</v>
      </c>
      <c r="S291" s="202">
        <v>0</v>
      </c>
      <c r="T291" s="203">
        <f>S291*H291</f>
        <v>0</v>
      </c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R291" s="204" t="s">
        <v>80</v>
      </c>
      <c r="AT291" s="204" t="s">
        <v>110</v>
      </c>
      <c r="AU291" s="204" t="s">
        <v>80</v>
      </c>
      <c r="AY291" s="13" t="s">
        <v>109</v>
      </c>
      <c r="BE291" s="205">
        <f>IF(N291="základní",J291,0)</f>
        <v>299200</v>
      </c>
      <c r="BF291" s="205">
        <f>IF(N291="snížená",J291,0)</f>
        <v>0</v>
      </c>
      <c r="BG291" s="205">
        <f>IF(N291="zákl. přenesená",J291,0)</f>
        <v>0</v>
      </c>
      <c r="BH291" s="205">
        <f>IF(N291="sníž. přenesená",J291,0)</f>
        <v>0</v>
      </c>
      <c r="BI291" s="205">
        <f>IF(N291="nulová",J291,0)</f>
        <v>0</v>
      </c>
      <c r="BJ291" s="13" t="s">
        <v>80</v>
      </c>
      <c r="BK291" s="205">
        <f>ROUND(I291*H291,2)</f>
        <v>299200</v>
      </c>
      <c r="BL291" s="13" t="s">
        <v>80</v>
      </c>
      <c r="BM291" s="204" t="s">
        <v>542</v>
      </c>
    </row>
    <row r="292" s="2" customFormat="1">
      <c r="A292" s="28"/>
      <c r="B292" s="29"/>
      <c r="C292" s="30"/>
      <c r="D292" s="206" t="s">
        <v>116</v>
      </c>
      <c r="E292" s="30"/>
      <c r="F292" s="207" t="s">
        <v>543</v>
      </c>
      <c r="G292" s="30"/>
      <c r="H292" s="30"/>
      <c r="I292" s="30"/>
      <c r="J292" s="30"/>
      <c r="K292" s="30"/>
      <c r="L292" s="34"/>
      <c r="M292" s="208"/>
      <c r="N292" s="209"/>
      <c r="O292" s="80"/>
      <c r="P292" s="80"/>
      <c r="Q292" s="80"/>
      <c r="R292" s="80"/>
      <c r="S292" s="80"/>
      <c r="T292" s="81"/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T292" s="13" t="s">
        <v>116</v>
      </c>
      <c r="AU292" s="13" t="s">
        <v>80</v>
      </c>
    </row>
    <row r="293" s="2" customFormat="1" ht="16.5" customHeight="1">
      <c r="A293" s="28"/>
      <c r="B293" s="29"/>
      <c r="C293" s="194" t="s">
        <v>544</v>
      </c>
      <c r="D293" s="194" t="s">
        <v>110</v>
      </c>
      <c r="E293" s="195" t="s">
        <v>545</v>
      </c>
      <c r="F293" s="196" t="s">
        <v>546</v>
      </c>
      <c r="G293" s="197" t="s">
        <v>113</v>
      </c>
      <c r="H293" s="198">
        <v>0</v>
      </c>
      <c r="I293" s="199">
        <v>13400</v>
      </c>
      <c r="J293" s="199">
        <f>ROUND(I293*H293,2)</f>
        <v>0</v>
      </c>
      <c r="K293" s="196" t="s">
        <v>114</v>
      </c>
      <c r="L293" s="34"/>
      <c r="M293" s="200" t="s">
        <v>1</v>
      </c>
      <c r="N293" s="201" t="s">
        <v>37</v>
      </c>
      <c r="O293" s="202">
        <v>0</v>
      </c>
      <c r="P293" s="202">
        <f>O293*H293</f>
        <v>0</v>
      </c>
      <c r="Q293" s="202">
        <v>0</v>
      </c>
      <c r="R293" s="202">
        <f>Q293*H293</f>
        <v>0</v>
      </c>
      <c r="S293" s="202">
        <v>0</v>
      </c>
      <c r="T293" s="203">
        <f>S293*H293</f>
        <v>0</v>
      </c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R293" s="204" t="s">
        <v>80</v>
      </c>
      <c r="AT293" s="204" t="s">
        <v>110</v>
      </c>
      <c r="AU293" s="204" t="s">
        <v>80</v>
      </c>
      <c r="AY293" s="13" t="s">
        <v>109</v>
      </c>
      <c r="BE293" s="205">
        <f>IF(N293="základní",J293,0)</f>
        <v>0</v>
      </c>
      <c r="BF293" s="205">
        <f>IF(N293="snížená",J293,0)</f>
        <v>0</v>
      </c>
      <c r="BG293" s="205">
        <f>IF(N293="zákl. přenesená",J293,0)</f>
        <v>0</v>
      </c>
      <c r="BH293" s="205">
        <f>IF(N293="sníž. přenesená",J293,0)</f>
        <v>0</v>
      </c>
      <c r="BI293" s="205">
        <f>IF(N293="nulová",J293,0)</f>
        <v>0</v>
      </c>
      <c r="BJ293" s="13" t="s">
        <v>80</v>
      </c>
      <c r="BK293" s="205">
        <f>ROUND(I293*H293,2)</f>
        <v>0</v>
      </c>
      <c r="BL293" s="13" t="s">
        <v>80</v>
      </c>
      <c r="BM293" s="204" t="s">
        <v>547</v>
      </c>
    </row>
    <row r="294" s="2" customFormat="1">
      <c r="A294" s="28"/>
      <c r="B294" s="29"/>
      <c r="C294" s="30"/>
      <c r="D294" s="206" t="s">
        <v>116</v>
      </c>
      <c r="E294" s="30"/>
      <c r="F294" s="207" t="s">
        <v>548</v>
      </c>
      <c r="G294" s="30"/>
      <c r="H294" s="30"/>
      <c r="I294" s="30"/>
      <c r="J294" s="30"/>
      <c r="K294" s="30"/>
      <c r="L294" s="34"/>
      <c r="M294" s="208"/>
      <c r="N294" s="209"/>
      <c r="O294" s="80"/>
      <c r="P294" s="80"/>
      <c r="Q294" s="80"/>
      <c r="R294" s="80"/>
      <c r="S294" s="80"/>
      <c r="T294" s="81"/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T294" s="13" t="s">
        <v>116</v>
      </c>
      <c r="AU294" s="13" t="s">
        <v>80</v>
      </c>
    </row>
    <row r="295" s="2" customFormat="1" ht="16.5" customHeight="1">
      <c r="A295" s="28"/>
      <c r="B295" s="29"/>
      <c r="C295" s="194" t="s">
        <v>549</v>
      </c>
      <c r="D295" s="194" t="s">
        <v>110</v>
      </c>
      <c r="E295" s="195" t="s">
        <v>550</v>
      </c>
      <c r="F295" s="196" t="s">
        <v>551</v>
      </c>
      <c r="G295" s="197" t="s">
        <v>113</v>
      </c>
      <c r="H295" s="198">
        <v>13</v>
      </c>
      <c r="I295" s="199">
        <v>18500</v>
      </c>
      <c r="J295" s="199">
        <f>ROUND(I295*H295,2)</f>
        <v>240500</v>
      </c>
      <c r="K295" s="196" t="s">
        <v>114</v>
      </c>
      <c r="L295" s="34"/>
      <c r="M295" s="200" t="s">
        <v>1</v>
      </c>
      <c r="N295" s="201" t="s">
        <v>37</v>
      </c>
      <c r="O295" s="202">
        <v>0</v>
      </c>
      <c r="P295" s="202">
        <f>O295*H295</f>
        <v>0</v>
      </c>
      <c r="Q295" s="202">
        <v>0</v>
      </c>
      <c r="R295" s="202">
        <f>Q295*H295</f>
        <v>0</v>
      </c>
      <c r="S295" s="202">
        <v>0</v>
      </c>
      <c r="T295" s="203">
        <f>S295*H295</f>
        <v>0</v>
      </c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R295" s="204" t="s">
        <v>80</v>
      </c>
      <c r="AT295" s="204" t="s">
        <v>110</v>
      </c>
      <c r="AU295" s="204" t="s">
        <v>80</v>
      </c>
      <c r="AY295" s="13" t="s">
        <v>109</v>
      </c>
      <c r="BE295" s="205">
        <f>IF(N295="základní",J295,0)</f>
        <v>240500</v>
      </c>
      <c r="BF295" s="205">
        <f>IF(N295="snížená",J295,0)</f>
        <v>0</v>
      </c>
      <c r="BG295" s="205">
        <f>IF(N295="zákl. přenesená",J295,0)</f>
        <v>0</v>
      </c>
      <c r="BH295" s="205">
        <f>IF(N295="sníž. přenesená",J295,0)</f>
        <v>0</v>
      </c>
      <c r="BI295" s="205">
        <f>IF(N295="nulová",J295,0)</f>
        <v>0</v>
      </c>
      <c r="BJ295" s="13" t="s">
        <v>80</v>
      </c>
      <c r="BK295" s="205">
        <f>ROUND(I295*H295,2)</f>
        <v>240500</v>
      </c>
      <c r="BL295" s="13" t="s">
        <v>80</v>
      </c>
      <c r="BM295" s="204" t="s">
        <v>552</v>
      </c>
    </row>
    <row r="296" s="2" customFormat="1">
      <c r="A296" s="28"/>
      <c r="B296" s="29"/>
      <c r="C296" s="30"/>
      <c r="D296" s="206" t="s">
        <v>116</v>
      </c>
      <c r="E296" s="30"/>
      <c r="F296" s="207" t="s">
        <v>553</v>
      </c>
      <c r="G296" s="30"/>
      <c r="H296" s="30"/>
      <c r="I296" s="30"/>
      <c r="J296" s="30"/>
      <c r="K296" s="30"/>
      <c r="L296" s="34"/>
      <c r="M296" s="208"/>
      <c r="N296" s="209"/>
      <c r="O296" s="80"/>
      <c r="P296" s="80"/>
      <c r="Q296" s="80"/>
      <c r="R296" s="80"/>
      <c r="S296" s="80"/>
      <c r="T296" s="81"/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T296" s="13" t="s">
        <v>116</v>
      </c>
      <c r="AU296" s="13" t="s">
        <v>80</v>
      </c>
    </row>
    <row r="297" s="2" customFormat="1" ht="16.5" customHeight="1">
      <c r="A297" s="28"/>
      <c r="B297" s="29"/>
      <c r="C297" s="194" t="s">
        <v>554</v>
      </c>
      <c r="D297" s="194" t="s">
        <v>110</v>
      </c>
      <c r="E297" s="195" t="s">
        <v>555</v>
      </c>
      <c r="F297" s="196" t="s">
        <v>556</v>
      </c>
      <c r="G297" s="197" t="s">
        <v>113</v>
      </c>
      <c r="H297" s="198">
        <v>0</v>
      </c>
      <c r="I297" s="199">
        <v>18700</v>
      </c>
      <c r="J297" s="199">
        <f>ROUND(I297*H297,2)</f>
        <v>0</v>
      </c>
      <c r="K297" s="196" t="s">
        <v>114</v>
      </c>
      <c r="L297" s="34"/>
      <c r="M297" s="200" t="s">
        <v>1</v>
      </c>
      <c r="N297" s="201" t="s">
        <v>37</v>
      </c>
      <c r="O297" s="202">
        <v>0</v>
      </c>
      <c r="P297" s="202">
        <f>O297*H297</f>
        <v>0</v>
      </c>
      <c r="Q297" s="202">
        <v>0</v>
      </c>
      <c r="R297" s="202">
        <f>Q297*H297</f>
        <v>0</v>
      </c>
      <c r="S297" s="202">
        <v>0</v>
      </c>
      <c r="T297" s="203">
        <f>S297*H297</f>
        <v>0</v>
      </c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R297" s="204" t="s">
        <v>80</v>
      </c>
      <c r="AT297" s="204" t="s">
        <v>110</v>
      </c>
      <c r="AU297" s="204" t="s">
        <v>80</v>
      </c>
      <c r="AY297" s="13" t="s">
        <v>109</v>
      </c>
      <c r="BE297" s="205">
        <f>IF(N297="základní",J297,0)</f>
        <v>0</v>
      </c>
      <c r="BF297" s="205">
        <f>IF(N297="snížená",J297,0)</f>
        <v>0</v>
      </c>
      <c r="BG297" s="205">
        <f>IF(N297="zákl. přenesená",J297,0)</f>
        <v>0</v>
      </c>
      <c r="BH297" s="205">
        <f>IF(N297="sníž. přenesená",J297,0)</f>
        <v>0</v>
      </c>
      <c r="BI297" s="205">
        <f>IF(N297="nulová",J297,0)</f>
        <v>0</v>
      </c>
      <c r="BJ297" s="13" t="s">
        <v>80</v>
      </c>
      <c r="BK297" s="205">
        <f>ROUND(I297*H297,2)</f>
        <v>0</v>
      </c>
      <c r="BL297" s="13" t="s">
        <v>80</v>
      </c>
      <c r="BM297" s="204" t="s">
        <v>557</v>
      </c>
    </row>
    <row r="298" s="2" customFormat="1">
      <c r="A298" s="28"/>
      <c r="B298" s="29"/>
      <c r="C298" s="30"/>
      <c r="D298" s="206" t="s">
        <v>116</v>
      </c>
      <c r="E298" s="30"/>
      <c r="F298" s="207" t="s">
        <v>558</v>
      </c>
      <c r="G298" s="30"/>
      <c r="H298" s="30"/>
      <c r="I298" s="30"/>
      <c r="J298" s="30"/>
      <c r="K298" s="30"/>
      <c r="L298" s="34"/>
      <c r="M298" s="208"/>
      <c r="N298" s="209"/>
      <c r="O298" s="80"/>
      <c r="P298" s="80"/>
      <c r="Q298" s="80"/>
      <c r="R298" s="80"/>
      <c r="S298" s="80"/>
      <c r="T298" s="81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T298" s="13" t="s">
        <v>116</v>
      </c>
      <c r="AU298" s="13" t="s">
        <v>80</v>
      </c>
    </row>
    <row r="299" s="2" customFormat="1" ht="16.5" customHeight="1">
      <c r="A299" s="28"/>
      <c r="B299" s="29"/>
      <c r="C299" s="194" t="s">
        <v>559</v>
      </c>
      <c r="D299" s="194" t="s">
        <v>110</v>
      </c>
      <c r="E299" s="195" t="s">
        <v>560</v>
      </c>
      <c r="F299" s="196" t="s">
        <v>561</v>
      </c>
      <c r="G299" s="197" t="s">
        <v>113</v>
      </c>
      <c r="H299" s="198">
        <v>42</v>
      </c>
      <c r="I299" s="199">
        <v>18700</v>
      </c>
      <c r="J299" s="199">
        <f>ROUND(I299*H299,2)</f>
        <v>785400</v>
      </c>
      <c r="K299" s="196" t="s">
        <v>114</v>
      </c>
      <c r="L299" s="34"/>
      <c r="M299" s="200" t="s">
        <v>1</v>
      </c>
      <c r="N299" s="201" t="s">
        <v>37</v>
      </c>
      <c r="O299" s="202">
        <v>0</v>
      </c>
      <c r="P299" s="202">
        <f>O299*H299</f>
        <v>0</v>
      </c>
      <c r="Q299" s="202">
        <v>0</v>
      </c>
      <c r="R299" s="202">
        <f>Q299*H299</f>
        <v>0</v>
      </c>
      <c r="S299" s="202">
        <v>0</v>
      </c>
      <c r="T299" s="203">
        <f>S299*H299</f>
        <v>0</v>
      </c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R299" s="204" t="s">
        <v>80</v>
      </c>
      <c r="AT299" s="204" t="s">
        <v>110</v>
      </c>
      <c r="AU299" s="204" t="s">
        <v>80</v>
      </c>
      <c r="AY299" s="13" t="s">
        <v>109</v>
      </c>
      <c r="BE299" s="205">
        <f>IF(N299="základní",J299,0)</f>
        <v>785400</v>
      </c>
      <c r="BF299" s="205">
        <f>IF(N299="snížená",J299,0)</f>
        <v>0</v>
      </c>
      <c r="BG299" s="205">
        <f>IF(N299="zákl. přenesená",J299,0)</f>
        <v>0</v>
      </c>
      <c r="BH299" s="205">
        <f>IF(N299="sníž. přenesená",J299,0)</f>
        <v>0</v>
      </c>
      <c r="BI299" s="205">
        <f>IF(N299="nulová",J299,0)</f>
        <v>0</v>
      </c>
      <c r="BJ299" s="13" t="s">
        <v>80</v>
      </c>
      <c r="BK299" s="205">
        <f>ROUND(I299*H299,2)</f>
        <v>785400</v>
      </c>
      <c r="BL299" s="13" t="s">
        <v>80</v>
      </c>
      <c r="BM299" s="204" t="s">
        <v>562</v>
      </c>
    </row>
    <row r="300" s="2" customFormat="1">
      <c r="A300" s="28"/>
      <c r="B300" s="29"/>
      <c r="C300" s="30"/>
      <c r="D300" s="206" t="s">
        <v>116</v>
      </c>
      <c r="E300" s="30"/>
      <c r="F300" s="207" t="s">
        <v>563</v>
      </c>
      <c r="G300" s="30"/>
      <c r="H300" s="30"/>
      <c r="I300" s="30"/>
      <c r="J300" s="30"/>
      <c r="K300" s="30"/>
      <c r="L300" s="34"/>
      <c r="M300" s="208"/>
      <c r="N300" s="209"/>
      <c r="O300" s="80"/>
      <c r="P300" s="80"/>
      <c r="Q300" s="80"/>
      <c r="R300" s="80"/>
      <c r="S300" s="80"/>
      <c r="T300" s="81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T300" s="13" t="s">
        <v>116</v>
      </c>
      <c r="AU300" s="13" t="s">
        <v>80</v>
      </c>
    </row>
    <row r="301" s="2" customFormat="1" ht="16.5" customHeight="1">
      <c r="A301" s="28"/>
      <c r="B301" s="29"/>
      <c r="C301" s="194" t="s">
        <v>564</v>
      </c>
      <c r="D301" s="194" t="s">
        <v>110</v>
      </c>
      <c r="E301" s="195" t="s">
        <v>565</v>
      </c>
      <c r="F301" s="196" t="s">
        <v>566</v>
      </c>
      <c r="G301" s="197" t="s">
        <v>113</v>
      </c>
      <c r="H301" s="198">
        <v>0</v>
      </c>
      <c r="I301" s="199">
        <v>13600</v>
      </c>
      <c r="J301" s="199">
        <f>ROUND(I301*H301,2)</f>
        <v>0</v>
      </c>
      <c r="K301" s="196" t="s">
        <v>114</v>
      </c>
      <c r="L301" s="34"/>
      <c r="M301" s="200" t="s">
        <v>1</v>
      </c>
      <c r="N301" s="201" t="s">
        <v>37</v>
      </c>
      <c r="O301" s="202">
        <v>0</v>
      </c>
      <c r="P301" s="202">
        <f>O301*H301</f>
        <v>0</v>
      </c>
      <c r="Q301" s="202">
        <v>0</v>
      </c>
      <c r="R301" s="202">
        <f>Q301*H301</f>
        <v>0</v>
      </c>
      <c r="S301" s="202">
        <v>0</v>
      </c>
      <c r="T301" s="203">
        <f>S301*H301</f>
        <v>0</v>
      </c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R301" s="204" t="s">
        <v>80</v>
      </c>
      <c r="AT301" s="204" t="s">
        <v>110</v>
      </c>
      <c r="AU301" s="204" t="s">
        <v>80</v>
      </c>
      <c r="AY301" s="13" t="s">
        <v>109</v>
      </c>
      <c r="BE301" s="205">
        <f>IF(N301="základní",J301,0)</f>
        <v>0</v>
      </c>
      <c r="BF301" s="205">
        <f>IF(N301="snížená",J301,0)</f>
        <v>0</v>
      </c>
      <c r="BG301" s="205">
        <f>IF(N301="zákl. přenesená",J301,0)</f>
        <v>0</v>
      </c>
      <c r="BH301" s="205">
        <f>IF(N301="sníž. přenesená",J301,0)</f>
        <v>0</v>
      </c>
      <c r="BI301" s="205">
        <f>IF(N301="nulová",J301,0)</f>
        <v>0</v>
      </c>
      <c r="BJ301" s="13" t="s">
        <v>80</v>
      </c>
      <c r="BK301" s="205">
        <f>ROUND(I301*H301,2)</f>
        <v>0</v>
      </c>
      <c r="BL301" s="13" t="s">
        <v>80</v>
      </c>
      <c r="BM301" s="204" t="s">
        <v>567</v>
      </c>
    </row>
    <row r="302" s="2" customFormat="1">
      <c r="A302" s="28"/>
      <c r="B302" s="29"/>
      <c r="C302" s="30"/>
      <c r="D302" s="206" t="s">
        <v>116</v>
      </c>
      <c r="E302" s="30"/>
      <c r="F302" s="207" t="s">
        <v>568</v>
      </c>
      <c r="G302" s="30"/>
      <c r="H302" s="30"/>
      <c r="I302" s="30"/>
      <c r="J302" s="30"/>
      <c r="K302" s="30"/>
      <c r="L302" s="34"/>
      <c r="M302" s="208"/>
      <c r="N302" s="209"/>
      <c r="O302" s="80"/>
      <c r="P302" s="80"/>
      <c r="Q302" s="80"/>
      <c r="R302" s="80"/>
      <c r="S302" s="80"/>
      <c r="T302" s="81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T302" s="13" t="s">
        <v>116</v>
      </c>
      <c r="AU302" s="13" t="s">
        <v>80</v>
      </c>
    </row>
    <row r="303" s="2" customFormat="1" ht="16.5" customHeight="1">
      <c r="A303" s="28"/>
      <c r="B303" s="29"/>
      <c r="C303" s="194" t="s">
        <v>569</v>
      </c>
      <c r="D303" s="194" t="s">
        <v>110</v>
      </c>
      <c r="E303" s="195" t="s">
        <v>570</v>
      </c>
      <c r="F303" s="196" t="s">
        <v>571</v>
      </c>
      <c r="G303" s="197" t="s">
        <v>113</v>
      </c>
      <c r="H303" s="198">
        <v>24</v>
      </c>
      <c r="I303" s="199">
        <v>13800</v>
      </c>
      <c r="J303" s="199">
        <f>ROUND(I303*H303,2)</f>
        <v>331200</v>
      </c>
      <c r="K303" s="196" t="s">
        <v>114</v>
      </c>
      <c r="L303" s="34"/>
      <c r="M303" s="200" t="s">
        <v>1</v>
      </c>
      <c r="N303" s="201" t="s">
        <v>37</v>
      </c>
      <c r="O303" s="202">
        <v>0</v>
      </c>
      <c r="P303" s="202">
        <f>O303*H303</f>
        <v>0</v>
      </c>
      <c r="Q303" s="202">
        <v>0</v>
      </c>
      <c r="R303" s="202">
        <f>Q303*H303</f>
        <v>0</v>
      </c>
      <c r="S303" s="202">
        <v>0</v>
      </c>
      <c r="T303" s="203">
        <f>S303*H303</f>
        <v>0</v>
      </c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R303" s="204" t="s">
        <v>80</v>
      </c>
      <c r="AT303" s="204" t="s">
        <v>110</v>
      </c>
      <c r="AU303" s="204" t="s">
        <v>80</v>
      </c>
      <c r="AY303" s="13" t="s">
        <v>109</v>
      </c>
      <c r="BE303" s="205">
        <f>IF(N303="základní",J303,0)</f>
        <v>331200</v>
      </c>
      <c r="BF303" s="205">
        <f>IF(N303="snížená",J303,0)</f>
        <v>0</v>
      </c>
      <c r="BG303" s="205">
        <f>IF(N303="zákl. přenesená",J303,0)</f>
        <v>0</v>
      </c>
      <c r="BH303" s="205">
        <f>IF(N303="sníž. přenesená",J303,0)</f>
        <v>0</v>
      </c>
      <c r="BI303" s="205">
        <f>IF(N303="nulová",J303,0)</f>
        <v>0</v>
      </c>
      <c r="BJ303" s="13" t="s">
        <v>80</v>
      </c>
      <c r="BK303" s="205">
        <f>ROUND(I303*H303,2)</f>
        <v>331200</v>
      </c>
      <c r="BL303" s="13" t="s">
        <v>80</v>
      </c>
      <c r="BM303" s="204" t="s">
        <v>572</v>
      </c>
    </row>
    <row r="304" s="2" customFormat="1">
      <c r="A304" s="28"/>
      <c r="B304" s="29"/>
      <c r="C304" s="30"/>
      <c r="D304" s="206" t="s">
        <v>116</v>
      </c>
      <c r="E304" s="30"/>
      <c r="F304" s="207" t="s">
        <v>573</v>
      </c>
      <c r="G304" s="30"/>
      <c r="H304" s="30"/>
      <c r="I304" s="30"/>
      <c r="J304" s="30"/>
      <c r="K304" s="30"/>
      <c r="L304" s="34"/>
      <c r="M304" s="208"/>
      <c r="N304" s="209"/>
      <c r="O304" s="80"/>
      <c r="P304" s="80"/>
      <c r="Q304" s="80"/>
      <c r="R304" s="80"/>
      <c r="S304" s="80"/>
      <c r="T304" s="81"/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T304" s="13" t="s">
        <v>116</v>
      </c>
      <c r="AU304" s="13" t="s">
        <v>80</v>
      </c>
    </row>
    <row r="305" s="2" customFormat="1" ht="16.5" customHeight="1">
      <c r="A305" s="28"/>
      <c r="B305" s="29"/>
      <c r="C305" s="194" t="s">
        <v>574</v>
      </c>
      <c r="D305" s="194" t="s">
        <v>110</v>
      </c>
      <c r="E305" s="195" t="s">
        <v>575</v>
      </c>
      <c r="F305" s="196" t="s">
        <v>576</v>
      </c>
      <c r="G305" s="197" t="s">
        <v>113</v>
      </c>
      <c r="H305" s="198">
        <v>91</v>
      </c>
      <c r="I305" s="199">
        <v>17100</v>
      </c>
      <c r="J305" s="199">
        <f>ROUND(I305*H305,2)</f>
        <v>1556100</v>
      </c>
      <c r="K305" s="196" t="s">
        <v>114</v>
      </c>
      <c r="L305" s="34"/>
      <c r="M305" s="200" t="s">
        <v>1</v>
      </c>
      <c r="N305" s="201" t="s">
        <v>37</v>
      </c>
      <c r="O305" s="202">
        <v>0</v>
      </c>
      <c r="P305" s="202">
        <f>O305*H305</f>
        <v>0</v>
      </c>
      <c r="Q305" s="202">
        <v>0</v>
      </c>
      <c r="R305" s="202">
        <f>Q305*H305</f>
        <v>0</v>
      </c>
      <c r="S305" s="202">
        <v>0</v>
      </c>
      <c r="T305" s="203">
        <f>S305*H305</f>
        <v>0</v>
      </c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R305" s="204" t="s">
        <v>80</v>
      </c>
      <c r="AT305" s="204" t="s">
        <v>110</v>
      </c>
      <c r="AU305" s="204" t="s">
        <v>80</v>
      </c>
      <c r="AY305" s="13" t="s">
        <v>109</v>
      </c>
      <c r="BE305" s="205">
        <f>IF(N305="základní",J305,0)</f>
        <v>1556100</v>
      </c>
      <c r="BF305" s="205">
        <f>IF(N305="snížená",J305,0)</f>
        <v>0</v>
      </c>
      <c r="BG305" s="205">
        <f>IF(N305="zákl. přenesená",J305,0)</f>
        <v>0</v>
      </c>
      <c r="BH305" s="205">
        <f>IF(N305="sníž. přenesená",J305,0)</f>
        <v>0</v>
      </c>
      <c r="BI305" s="205">
        <f>IF(N305="nulová",J305,0)</f>
        <v>0</v>
      </c>
      <c r="BJ305" s="13" t="s">
        <v>80</v>
      </c>
      <c r="BK305" s="205">
        <f>ROUND(I305*H305,2)</f>
        <v>1556100</v>
      </c>
      <c r="BL305" s="13" t="s">
        <v>80</v>
      </c>
      <c r="BM305" s="204" t="s">
        <v>577</v>
      </c>
    </row>
    <row r="306" s="2" customFormat="1">
      <c r="A306" s="28"/>
      <c r="B306" s="29"/>
      <c r="C306" s="30"/>
      <c r="D306" s="206" t="s">
        <v>116</v>
      </c>
      <c r="E306" s="30"/>
      <c r="F306" s="207" t="s">
        <v>578</v>
      </c>
      <c r="G306" s="30"/>
      <c r="H306" s="30"/>
      <c r="I306" s="30"/>
      <c r="J306" s="30"/>
      <c r="K306" s="30"/>
      <c r="L306" s="34"/>
      <c r="M306" s="208"/>
      <c r="N306" s="209"/>
      <c r="O306" s="80"/>
      <c r="P306" s="80"/>
      <c r="Q306" s="80"/>
      <c r="R306" s="80"/>
      <c r="S306" s="80"/>
      <c r="T306" s="81"/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T306" s="13" t="s">
        <v>116</v>
      </c>
      <c r="AU306" s="13" t="s">
        <v>80</v>
      </c>
    </row>
    <row r="307" s="2" customFormat="1" ht="16.5" customHeight="1">
      <c r="A307" s="28"/>
      <c r="B307" s="29"/>
      <c r="C307" s="194" t="s">
        <v>579</v>
      </c>
      <c r="D307" s="194" t="s">
        <v>110</v>
      </c>
      <c r="E307" s="195" t="s">
        <v>580</v>
      </c>
      <c r="F307" s="196" t="s">
        <v>581</v>
      </c>
      <c r="G307" s="197" t="s">
        <v>113</v>
      </c>
      <c r="H307" s="198">
        <v>0</v>
      </c>
      <c r="I307" s="199">
        <v>16000</v>
      </c>
      <c r="J307" s="199">
        <f>ROUND(I307*H307,2)</f>
        <v>0</v>
      </c>
      <c r="K307" s="196" t="s">
        <v>114</v>
      </c>
      <c r="L307" s="34"/>
      <c r="M307" s="200" t="s">
        <v>1</v>
      </c>
      <c r="N307" s="201" t="s">
        <v>37</v>
      </c>
      <c r="O307" s="202">
        <v>0</v>
      </c>
      <c r="P307" s="202">
        <f>O307*H307</f>
        <v>0</v>
      </c>
      <c r="Q307" s="202">
        <v>0</v>
      </c>
      <c r="R307" s="202">
        <f>Q307*H307</f>
        <v>0</v>
      </c>
      <c r="S307" s="202">
        <v>0</v>
      </c>
      <c r="T307" s="203">
        <f>S307*H307</f>
        <v>0</v>
      </c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R307" s="204" t="s">
        <v>80</v>
      </c>
      <c r="AT307" s="204" t="s">
        <v>110</v>
      </c>
      <c r="AU307" s="204" t="s">
        <v>80</v>
      </c>
      <c r="AY307" s="13" t="s">
        <v>109</v>
      </c>
      <c r="BE307" s="205">
        <f>IF(N307="základní",J307,0)</f>
        <v>0</v>
      </c>
      <c r="BF307" s="205">
        <f>IF(N307="snížená",J307,0)</f>
        <v>0</v>
      </c>
      <c r="BG307" s="205">
        <f>IF(N307="zákl. přenesená",J307,0)</f>
        <v>0</v>
      </c>
      <c r="BH307" s="205">
        <f>IF(N307="sníž. přenesená",J307,0)</f>
        <v>0</v>
      </c>
      <c r="BI307" s="205">
        <f>IF(N307="nulová",J307,0)</f>
        <v>0</v>
      </c>
      <c r="BJ307" s="13" t="s">
        <v>80</v>
      </c>
      <c r="BK307" s="205">
        <f>ROUND(I307*H307,2)</f>
        <v>0</v>
      </c>
      <c r="BL307" s="13" t="s">
        <v>80</v>
      </c>
      <c r="BM307" s="204" t="s">
        <v>582</v>
      </c>
    </row>
    <row r="308" s="2" customFormat="1">
      <c r="A308" s="28"/>
      <c r="B308" s="29"/>
      <c r="C308" s="30"/>
      <c r="D308" s="206" t="s">
        <v>116</v>
      </c>
      <c r="E308" s="30"/>
      <c r="F308" s="207" t="s">
        <v>583</v>
      </c>
      <c r="G308" s="30"/>
      <c r="H308" s="30"/>
      <c r="I308" s="30"/>
      <c r="J308" s="30"/>
      <c r="K308" s="30"/>
      <c r="L308" s="34"/>
      <c r="M308" s="208"/>
      <c r="N308" s="209"/>
      <c r="O308" s="80"/>
      <c r="P308" s="80"/>
      <c r="Q308" s="80"/>
      <c r="R308" s="80"/>
      <c r="S308" s="80"/>
      <c r="T308" s="81"/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T308" s="13" t="s">
        <v>116</v>
      </c>
      <c r="AU308" s="13" t="s">
        <v>80</v>
      </c>
    </row>
    <row r="309" s="2" customFormat="1" ht="16.5" customHeight="1">
      <c r="A309" s="28"/>
      <c r="B309" s="29"/>
      <c r="C309" s="194" t="s">
        <v>584</v>
      </c>
      <c r="D309" s="194" t="s">
        <v>110</v>
      </c>
      <c r="E309" s="195" t="s">
        <v>585</v>
      </c>
      <c r="F309" s="196" t="s">
        <v>586</v>
      </c>
      <c r="G309" s="197" t="s">
        <v>113</v>
      </c>
      <c r="H309" s="198">
        <v>12</v>
      </c>
      <c r="I309" s="199">
        <v>16200</v>
      </c>
      <c r="J309" s="199">
        <f>ROUND(I309*H309,2)</f>
        <v>194400</v>
      </c>
      <c r="K309" s="196" t="s">
        <v>114</v>
      </c>
      <c r="L309" s="34"/>
      <c r="M309" s="200" t="s">
        <v>1</v>
      </c>
      <c r="N309" s="201" t="s">
        <v>37</v>
      </c>
      <c r="O309" s="202">
        <v>0</v>
      </c>
      <c r="P309" s="202">
        <f>O309*H309</f>
        <v>0</v>
      </c>
      <c r="Q309" s="202">
        <v>0</v>
      </c>
      <c r="R309" s="202">
        <f>Q309*H309</f>
        <v>0</v>
      </c>
      <c r="S309" s="202">
        <v>0</v>
      </c>
      <c r="T309" s="203">
        <f>S309*H309</f>
        <v>0</v>
      </c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R309" s="204" t="s">
        <v>80</v>
      </c>
      <c r="AT309" s="204" t="s">
        <v>110</v>
      </c>
      <c r="AU309" s="204" t="s">
        <v>80</v>
      </c>
      <c r="AY309" s="13" t="s">
        <v>109</v>
      </c>
      <c r="BE309" s="205">
        <f>IF(N309="základní",J309,0)</f>
        <v>194400</v>
      </c>
      <c r="BF309" s="205">
        <f>IF(N309="snížená",J309,0)</f>
        <v>0</v>
      </c>
      <c r="BG309" s="205">
        <f>IF(N309="zákl. přenesená",J309,0)</f>
        <v>0</v>
      </c>
      <c r="BH309" s="205">
        <f>IF(N309="sníž. přenesená",J309,0)</f>
        <v>0</v>
      </c>
      <c r="BI309" s="205">
        <f>IF(N309="nulová",J309,0)</f>
        <v>0</v>
      </c>
      <c r="BJ309" s="13" t="s">
        <v>80</v>
      </c>
      <c r="BK309" s="205">
        <f>ROUND(I309*H309,2)</f>
        <v>194400</v>
      </c>
      <c r="BL309" s="13" t="s">
        <v>80</v>
      </c>
      <c r="BM309" s="204" t="s">
        <v>587</v>
      </c>
    </row>
    <row r="310" s="2" customFormat="1">
      <c r="A310" s="28"/>
      <c r="B310" s="29"/>
      <c r="C310" s="30"/>
      <c r="D310" s="206" t="s">
        <v>116</v>
      </c>
      <c r="E310" s="30"/>
      <c r="F310" s="207" t="s">
        <v>588</v>
      </c>
      <c r="G310" s="30"/>
      <c r="H310" s="30"/>
      <c r="I310" s="30"/>
      <c r="J310" s="30"/>
      <c r="K310" s="30"/>
      <c r="L310" s="34"/>
      <c r="M310" s="208"/>
      <c r="N310" s="209"/>
      <c r="O310" s="80"/>
      <c r="P310" s="80"/>
      <c r="Q310" s="80"/>
      <c r="R310" s="80"/>
      <c r="S310" s="80"/>
      <c r="T310" s="81"/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T310" s="13" t="s">
        <v>116</v>
      </c>
      <c r="AU310" s="13" t="s">
        <v>80</v>
      </c>
    </row>
    <row r="311" s="2" customFormat="1" ht="16.5" customHeight="1">
      <c r="A311" s="28"/>
      <c r="B311" s="29"/>
      <c r="C311" s="194" t="s">
        <v>589</v>
      </c>
      <c r="D311" s="194" t="s">
        <v>110</v>
      </c>
      <c r="E311" s="195" t="s">
        <v>590</v>
      </c>
      <c r="F311" s="196" t="s">
        <v>591</v>
      </c>
      <c r="G311" s="197" t="s">
        <v>113</v>
      </c>
      <c r="H311" s="198">
        <v>0</v>
      </c>
      <c r="I311" s="199">
        <v>18700</v>
      </c>
      <c r="J311" s="199">
        <f>ROUND(I311*H311,2)</f>
        <v>0</v>
      </c>
      <c r="K311" s="196" t="s">
        <v>114</v>
      </c>
      <c r="L311" s="34"/>
      <c r="M311" s="200" t="s">
        <v>1</v>
      </c>
      <c r="N311" s="201" t="s">
        <v>37</v>
      </c>
      <c r="O311" s="202">
        <v>0</v>
      </c>
      <c r="P311" s="202">
        <f>O311*H311</f>
        <v>0</v>
      </c>
      <c r="Q311" s="202">
        <v>0</v>
      </c>
      <c r="R311" s="202">
        <f>Q311*H311</f>
        <v>0</v>
      </c>
      <c r="S311" s="202">
        <v>0</v>
      </c>
      <c r="T311" s="203">
        <f>S311*H311</f>
        <v>0</v>
      </c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R311" s="204" t="s">
        <v>80</v>
      </c>
      <c r="AT311" s="204" t="s">
        <v>110</v>
      </c>
      <c r="AU311" s="204" t="s">
        <v>80</v>
      </c>
      <c r="AY311" s="13" t="s">
        <v>109</v>
      </c>
      <c r="BE311" s="205">
        <f>IF(N311="základní",J311,0)</f>
        <v>0</v>
      </c>
      <c r="BF311" s="205">
        <f>IF(N311="snížená",J311,0)</f>
        <v>0</v>
      </c>
      <c r="BG311" s="205">
        <f>IF(N311="zákl. přenesená",J311,0)</f>
        <v>0</v>
      </c>
      <c r="BH311" s="205">
        <f>IF(N311="sníž. přenesená",J311,0)</f>
        <v>0</v>
      </c>
      <c r="BI311" s="205">
        <f>IF(N311="nulová",J311,0)</f>
        <v>0</v>
      </c>
      <c r="BJ311" s="13" t="s">
        <v>80</v>
      </c>
      <c r="BK311" s="205">
        <f>ROUND(I311*H311,2)</f>
        <v>0</v>
      </c>
      <c r="BL311" s="13" t="s">
        <v>80</v>
      </c>
      <c r="BM311" s="204" t="s">
        <v>592</v>
      </c>
    </row>
    <row r="312" s="2" customFormat="1">
      <c r="A312" s="28"/>
      <c r="B312" s="29"/>
      <c r="C312" s="30"/>
      <c r="D312" s="206" t="s">
        <v>116</v>
      </c>
      <c r="E312" s="30"/>
      <c r="F312" s="207" t="s">
        <v>593</v>
      </c>
      <c r="G312" s="30"/>
      <c r="H312" s="30"/>
      <c r="I312" s="30"/>
      <c r="J312" s="30"/>
      <c r="K312" s="30"/>
      <c r="L312" s="34"/>
      <c r="M312" s="208"/>
      <c r="N312" s="209"/>
      <c r="O312" s="80"/>
      <c r="P312" s="80"/>
      <c r="Q312" s="80"/>
      <c r="R312" s="80"/>
      <c r="S312" s="80"/>
      <c r="T312" s="81"/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T312" s="13" t="s">
        <v>116</v>
      </c>
      <c r="AU312" s="13" t="s">
        <v>80</v>
      </c>
    </row>
    <row r="313" s="2" customFormat="1" ht="16.5" customHeight="1">
      <c r="A313" s="28"/>
      <c r="B313" s="29"/>
      <c r="C313" s="194" t="s">
        <v>594</v>
      </c>
      <c r="D313" s="194" t="s">
        <v>110</v>
      </c>
      <c r="E313" s="195" t="s">
        <v>595</v>
      </c>
      <c r="F313" s="196" t="s">
        <v>596</v>
      </c>
      <c r="G313" s="197" t="s">
        <v>113</v>
      </c>
      <c r="H313" s="198">
        <v>0</v>
      </c>
      <c r="I313" s="199">
        <v>18700</v>
      </c>
      <c r="J313" s="199">
        <f>ROUND(I313*H313,2)</f>
        <v>0</v>
      </c>
      <c r="K313" s="196" t="s">
        <v>114</v>
      </c>
      <c r="L313" s="34"/>
      <c r="M313" s="200" t="s">
        <v>1</v>
      </c>
      <c r="N313" s="201" t="s">
        <v>37</v>
      </c>
      <c r="O313" s="202">
        <v>0</v>
      </c>
      <c r="P313" s="202">
        <f>O313*H313</f>
        <v>0</v>
      </c>
      <c r="Q313" s="202">
        <v>0</v>
      </c>
      <c r="R313" s="202">
        <f>Q313*H313</f>
        <v>0</v>
      </c>
      <c r="S313" s="202">
        <v>0</v>
      </c>
      <c r="T313" s="203">
        <f>S313*H313</f>
        <v>0</v>
      </c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R313" s="204" t="s">
        <v>80</v>
      </c>
      <c r="AT313" s="204" t="s">
        <v>110</v>
      </c>
      <c r="AU313" s="204" t="s">
        <v>80</v>
      </c>
      <c r="AY313" s="13" t="s">
        <v>109</v>
      </c>
      <c r="BE313" s="205">
        <f>IF(N313="základní",J313,0)</f>
        <v>0</v>
      </c>
      <c r="BF313" s="205">
        <f>IF(N313="snížená",J313,0)</f>
        <v>0</v>
      </c>
      <c r="BG313" s="205">
        <f>IF(N313="zákl. přenesená",J313,0)</f>
        <v>0</v>
      </c>
      <c r="BH313" s="205">
        <f>IF(N313="sníž. přenesená",J313,0)</f>
        <v>0</v>
      </c>
      <c r="BI313" s="205">
        <f>IF(N313="nulová",J313,0)</f>
        <v>0</v>
      </c>
      <c r="BJ313" s="13" t="s">
        <v>80</v>
      </c>
      <c r="BK313" s="205">
        <f>ROUND(I313*H313,2)</f>
        <v>0</v>
      </c>
      <c r="BL313" s="13" t="s">
        <v>80</v>
      </c>
      <c r="BM313" s="204" t="s">
        <v>597</v>
      </c>
    </row>
    <row r="314" s="2" customFormat="1">
      <c r="A314" s="28"/>
      <c r="B314" s="29"/>
      <c r="C314" s="30"/>
      <c r="D314" s="206" t="s">
        <v>116</v>
      </c>
      <c r="E314" s="30"/>
      <c r="F314" s="207" t="s">
        <v>598</v>
      </c>
      <c r="G314" s="30"/>
      <c r="H314" s="30"/>
      <c r="I314" s="30"/>
      <c r="J314" s="30"/>
      <c r="K314" s="30"/>
      <c r="L314" s="34"/>
      <c r="M314" s="208"/>
      <c r="N314" s="209"/>
      <c r="O314" s="80"/>
      <c r="P314" s="80"/>
      <c r="Q314" s="80"/>
      <c r="R314" s="80"/>
      <c r="S314" s="80"/>
      <c r="T314" s="81"/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T314" s="13" t="s">
        <v>116</v>
      </c>
      <c r="AU314" s="13" t="s">
        <v>80</v>
      </c>
    </row>
    <row r="315" s="2" customFormat="1" ht="16.5" customHeight="1">
      <c r="A315" s="28"/>
      <c r="B315" s="29"/>
      <c r="C315" s="194" t="s">
        <v>599</v>
      </c>
      <c r="D315" s="194" t="s">
        <v>110</v>
      </c>
      <c r="E315" s="195" t="s">
        <v>600</v>
      </c>
      <c r="F315" s="196" t="s">
        <v>601</v>
      </c>
      <c r="G315" s="197" t="s">
        <v>113</v>
      </c>
      <c r="H315" s="198">
        <v>9</v>
      </c>
      <c r="I315" s="199">
        <v>11700</v>
      </c>
      <c r="J315" s="199">
        <f>ROUND(I315*H315,2)</f>
        <v>105300</v>
      </c>
      <c r="K315" s="196" t="s">
        <v>114</v>
      </c>
      <c r="L315" s="34"/>
      <c r="M315" s="200" t="s">
        <v>1</v>
      </c>
      <c r="N315" s="201" t="s">
        <v>37</v>
      </c>
      <c r="O315" s="202">
        <v>0</v>
      </c>
      <c r="P315" s="202">
        <f>O315*H315</f>
        <v>0</v>
      </c>
      <c r="Q315" s="202">
        <v>0</v>
      </c>
      <c r="R315" s="202">
        <f>Q315*H315</f>
        <v>0</v>
      </c>
      <c r="S315" s="202">
        <v>0</v>
      </c>
      <c r="T315" s="203">
        <f>S315*H315</f>
        <v>0</v>
      </c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R315" s="204" t="s">
        <v>80</v>
      </c>
      <c r="AT315" s="204" t="s">
        <v>110</v>
      </c>
      <c r="AU315" s="204" t="s">
        <v>80</v>
      </c>
      <c r="AY315" s="13" t="s">
        <v>109</v>
      </c>
      <c r="BE315" s="205">
        <f>IF(N315="základní",J315,0)</f>
        <v>105300</v>
      </c>
      <c r="BF315" s="205">
        <f>IF(N315="snížená",J315,0)</f>
        <v>0</v>
      </c>
      <c r="BG315" s="205">
        <f>IF(N315="zákl. přenesená",J315,0)</f>
        <v>0</v>
      </c>
      <c r="BH315" s="205">
        <f>IF(N315="sníž. přenesená",J315,0)</f>
        <v>0</v>
      </c>
      <c r="BI315" s="205">
        <f>IF(N315="nulová",J315,0)</f>
        <v>0</v>
      </c>
      <c r="BJ315" s="13" t="s">
        <v>80</v>
      </c>
      <c r="BK315" s="205">
        <f>ROUND(I315*H315,2)</f>
        <v>105300</v>
      </c>
      <c r="BL315" s="13" t="s">
        <v>80</v>
      </c>
      <c r="BM315" s="204" t="s">
        <v>602</v>
      </c>
    </row>
    <row r="316" s="2" customFormat="1">
      <c r="A316" s="28"/>
      <c r="B316" s="29"/>
      <c r="C316" s="30"/>
      <c r="D316" s="206" t="s">
        <v>116</v>
      </c>
      <c r="E316" s="30"/>
      <c r="F316" s="207" t="s">
        <v>603</v>
      </c>
      <c r="G316" s="30"/>
      <c r="H316" s="30"/>
      <c r="I316" s="30"/>
      <c r="J316" s="30"/>
      <c r="K316" s="30"/>
      <c r="L316" s="34"/>
      <c r="M316" s="208"/>
      <c r="N316" s="209"/>
      <c r="O316" s="80"/>
      <c r="P316" s="80"/>
      <c r="Q316" s="80"/>
      <c r="R316" s="80"/>
      <c r="S316" s="80"/>
      <c r="T316" s="81"/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T316" s="13" t="s">
        <v>116</v>
      </c>
      <c r="AU316" s="13" t="s">
        <v>80</v>
      </c>
    </row>
    <row r="317" s="2" customFormat="1" ht="16.5" customHeight="1">
      <c r="A317" s="28"/>
      <c r="B317" s="29"/>
      <c r="C317" s="194" t="s">
        <v>604</v>
      </c>
      <c r="D317" s="194" t="s">
        <v>110</v>
      </c>
      <c r="E317" s="195" t="s">
        <v>605</v>
      </c>
      <c r="F317" s="196" t="s">
        <v>606</v>
      </c>
      <c r="G317" s="197" t="s">
        <v>113</v>
      </c>
      <c r="H317" s="198">
        <v>0</v>
      </c>
      <c r="I317" s="199">
        <v>15500</v>
      </c>
      <c r="J317" s="199">
        <f>ROUND(I317*H317,2)</f>
        <v>0</v>
      </c>
      <c r="K317" s="196" t="s">
        <v>114</v>
      </c>
      <c r="L317" s="34"/>
      <c r="M317" s="200" t="s">
        <v>1</v>
      </c>
      <c r="N317" s="201" t="s">
        <v>37</v>
      </c>
      <c r="O317" s="202">
        <v>0</v>
      </c>
      <c r="P317" s="202">
        <f>O317*H317</f>
        <v>0</v>
      </c>
      <c r="Q317" s="202">
        <v>0</v>
      </c>
      <c r="R317" s="202">
        <f>Q317*H317</f>
        <v>0</v>
      </c>
      <c r="S317" s="202">
        <v>0</v>
      </c>
      <c r="T317" s="203">
        <f>S317*H317</f>
        <v>0</v>
      </c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R317" s="204" t="s">
        <v>80</v>
      </c>
      <c r="AT317" s="204" t="s">
        <v>110</v>
      </c>
      <c r="AU317" s="204" t="s">
        <v>80</v>
      </c>
      <c r="AY317" s="13" t="s">
        <v>109</v>
      </c>
      <c r="BE317" s="205">
        <f>IF(N317="základní",J317,0)</f>
        <v>0</v>
      </c>
      <c r="BF317" s="205">
        <f>IF(N317="snížená",J317,0)</f>
        <v>0</v>
      </c>
      <c r="BG317" s="205">
        <f>IF(N317="zákl. přenesená",J317,0)</f>
        <v>0</v>
      </c>
      <c r="BH317" s="205">
        <f>IF(N317="sníž. přenesená",J317,0)</f>
        <v>0</v>
      </c>
      <c r="BI317" s="205">
        <f>IF(N317="nulová",J317,0)</f>
        <v>0</v>
      </c>
      <c r="BJ317" s="13" t="s">
        <v>80</v>
      </c>
      <c r="BK317" s="205">
        <f>ROUND(I317*H317,2)</f>
        <v>0</v>
      </c>
      <c r="BL317" s="13" t="s">
        <v>80</v>
      </c>
      <c r="BM317" s="204" t="s">
        <v>607</v>
      </c>
    </row>
    <row r="318" s="2" customFormat="1">
      <c r="A318" s="28"/>
      <c r="B318" s="29"/>
      <c r="C318" s="30"/>
      <c r="D318" s="206" t="s">
        <v>116</v>
      </c>
      <c r="E318" s="30"/>
      <c r="F318" s="207" t="s">
        <v>608</v>
      </c>
      <c r="G318" s="30"/>
      <c r="H318" s="30"/>
      <c r="I318" s="30"/>
      <c r="J318" s="30"/>
      <c r="K318" s="30"/>
      <c r="L318" s="34"/>
      <c r="M318" s="208"/>
      <c r="N318" s="209"/>
      <c r="O318" s="80"/>
      <c r="P318" s="80"/>
      <c r="Q318" s="80"/>
      <c r="R318" s="80"/>
      <c r="S318" s="80"/>
      <c r="T318" s="81"/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T318" s="13" t="s">
        <v>116</v>
      </c>
      <c r="AU318" s="13" t="s">
        <v>80</v>
      </c>
    </row>
    <row r="319" s="2" customFormat="1" ht="16.5" customHeight="1">
      <c r="A319" s="28"/>
      <c r="B319" s="29"/>
      <c r="C319" s="194" t="s">
        <v>609</v>
      </c>
      <c r="D319" s="194" t="s">
        <v>110</v>
      </c>
      <c r="E319" s="195" t="s">
        <v>610</v>
      </c>
      <c r="F319" s="196" t="s">
        <v>611</v>
      </c>
      <c r="G319" s="197" t="s">
        <v>113</v>
      </c>
      <c r="H319" s="198">
        <v>0</v>
      </c>
      <c r="I319" s="199">
        <v>3000</v>
      </c>
      <c r="J319" s="199">
        <f>ROUND(I319*H319,2)</f>
        <v>0</v>
      </c>
      <c r="K319" s="196" t="s">
        <v>114</v>
      </c>
      <c r="L319" s="34"/>
      <c r="M319" s="200" t="s">
        <v>1</v>
      </c>
      <c r="N319" s="201" t="s">
        <v>37</v>
      </c>
      <c r="O319" s="202">
        <v>0</v>
      </c>
      <c r="P319" s="202">
        <f>O319*H319</f>
        <v>0</v>
      </c>
      <c r="Q319" s="202">
        <v>0</v>
      </c>
      <c r="R319" s="202">
        <f>Q319*H319</f>
        <v>0</v>
      </c>
      <c r="S319" s="202">
        <v>0</v>
      </c>
      <c r="T319" s="203">
        <f>S319*H319</f>
        <v>0</v>
      </c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R319" s="204" t="s">
        <v>80</v>
      </c>
      <c r="AT319" s="204" t="s">
        <v>110</v>
      </c>
      <c r="AU319" s="204" t="s">
        <v>80</v>
      </c>
      <c r="AY319" s="13" t="s">
        <v>109</v>
      </c>
      <c r="BE319" s="205">
        <f>IF(N319="základní",J319,0)</f>
        <v>0</v>
      </c>
      <c r="BF319" s="205">
        <f>IF(N319="snížená",J319,0)</f>
        <v>0</v>
      </c>
      <c r="BG319" s="205">
        <f>IF(N319="zákl. přenesená",J319,0)</f>
        <v>0</v>
      </c>
      <c r="BH319" s="205">
        <f>IF(N319="sníž. přenesená",J319,0)</f>
        <v>0</v>
      </c>
      <c r="BI319" s="205">
        <f>IF(N319="nulová",J319,0)</f>
        <v>0</v>
      </c>
      <c r="BJ319" s="13" t="s">
        <v>80</v>
      </c>
      <c r="BK319" s="205">
        <f>ROUND(I319*H319,2)</f>
        <v>0</v>
      </c>
      <c r="BL319" s="13" t="s">
        <v>80</v>
      </c>
      <c r="BM319" s="204" t="s">
        <v>612</v>
      </c>
    </row>
    <row r="320" s="2" customFormat="1">
      <c r="A320" s="28"/>
      <c r="B320" s="29"/>
      <c r="C320" s="30"/>
      <c r="D320" s="206" t="s">
        <v>116</v>
      </c>
      <c r="E320" s="30"/>
      <c r="F320" s="207" t="s">
        <v>613</v>
      </c>
      <c r="G320" s="30"/>
      <c r="H320" s="30"/>
      <c r="I320" s="30"/>
      <c r="J320" s="30"/>
      <c r="K320" s="30"/>
      <c r="L320" s="34"/>
      <c r="M320" s="208"/>
      <c r="N320" s="209"/>
      <c r="O320" s="80"/>
      <c r="P320" s="80"/>
      <c r="Q320" s="80"/>
      <c r="R320" s="80"/>
      <c r="S320" s="80"/>
      <c r="T320" s="81"/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T320" s="13" t="s">
        <v>116</v>
      </c>
      <c r="AU320" s="13" t="s">
        <v>80</v>
      </c>
    </row>
    <row r="321" s="2" customFormat="1" ht="16.5" customHeight="1">
      <c r="A321" s="28"/>
      <c r="B321" s="29"/>
      <c r="C321" s="194" t="s">
        <v>614</v>
      </c>
      <c r="D321" s="194" t="s">
        <v>110</v>
      </c>
      <c r="E321" s="195" t="s">
        <v>615</v>
      </c>
      <c r="F321" s="196" t="s">
        <v>616</v>
      </c>
      <c r="G321" s="197" t="s">
        <v>113</v>
      </c>
      <c r="H321" s="198">
        <v>0</v>
      </c>
      <c r="I321" s="199">
        <v>6320</v>
      </c>
      <c r="J321" s="199">
        <f>ROUND(I321*H321,2)</f>
        <v>0</v>
      </c>
      <c r="K321" s="196" t="s">
        <v>114</v>
      </c>
      <c r="L321" s="34"/>
      <c r="M321" s="200" t="s">
        <v>1</v>
      </c>
      <c r="N321" s="201" t="s">
        <v>37</v>
      </c>
      <c r="O321" s="202">
        <v>0</v>
      </c>
      <c r="P321" s="202">
        <f>O321*H321</f>
        <v>0</v>
      </c>
      <c r="Q321" s="202">
        <v>0</v>
      </c>
      <c r="R321" s="202">
        <f>Q321*H321</f>
        <v>0</v>
      </c>
      <c r="S321" s="202">
        <v>0</v>
      </c>
      <c r="T321" s="203">
        <f>S321*H321</f>
        <v>0</v>
      </c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R321" s="204" t="s">
        <v>80</v>
      </c>
      <c r="AT321" s="204" t="s">
        <v>110</v>
      </c>
      <c r="AU321" s="204" t="s">
        <v>80</v>
      </c>
      <c r="AY321" s="13" t="s">
        <v>109</v>
      </c>
      <c r="BE321" s="205">
        <f>IF(N321="základní",J321,0)</f>
        <v>0</v>
      </c>
      <c r="BF321" s="205">
        <f>IF(N321="snížená",J321,0)</f>
        <v>0</v>
      </c>
      <c r="BG321" s="205">
        <f>IF(N321="zákl. přenesená",J321,0)</f>
        <v>0</v>
      </c>
      <c r="BH321" s="205">
        <f>IF(N321="sníž. přenesená",J321,0)</f>
        <v>0</v>
      </c>
      <c r="BI321" s="205">
        <f>IF(N321="nulová",J321,0)</f>
        <v>0</v>
      </c>
      <c r="BJ321" s="13" t="s">
        <v>80</v>
      </c>
      <c r="BK321" s="205">
        <f>ROUND(I321*H321,2)</f>
        <v>0</v>
      </c>
      <c r="BL321" s="13" t="s">
        <v>80</v>
      </c>
      <c r="BM321" s="204" t="s">
        <v>617</v>
      </c>
    </row>
    <row r="322" s="2" customFormat="1">
      <c r="A322" s="28"/>
      <c r="B322" s="29"/>
      <c r="C322" s="30"/>
      <c r="D322" s="206" t="s">
        <v>116</v>
      </c>
      <c r="E322" s="30"/>
      <c r="F322" s="207" t="s">
        <v>618</v>
      </c>
      <c r="G322" s="30"/>
      <c r="H322" s="30"/>
      <c r="I322" s="30"/>
      <c r="J322" s="30"/>
      <c r="K322" s="30"/>
      <c r="L322" s="34"/>
      <c r="M322" s="208"/>
      <c r="N322" s="209"/>
      <c r="O322" s="80"/>
      <c r="P322" s="80"/>
      <c r="Q322" s="80"/>
      <c r="R322" s="80"/>
      <c r="S322" s="80"/>
      <c r="T322" s="81"/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T322" s="13" t="s">
        <v>116</v>
      </c>
      <c r="AU322" s="13" t="s">
        <v>80</v>
      </c>
    </row>
    <row r="323" s="2" customFormat="1" ht="16.5" customHeight="1">
      <c r="A323" s="28"/>
      <c r="B323" s="29"/>
      <c r="C323" s="194" t="s">
        <v>619</v>
      </c>
      <c r="D323" s="194" t="s">
        <v>110</v>
      </c>
      <c r="E323" s="195" t="s">
        <v>620</v>
      </c>
      <c r="F323" s="196" t="s">
        <v>621</v>
      </c>
      <c r="G323" s="197" t="s">
        <v>113</v>
      </c>
      <c r="H323" s="198">
        <v>0</v>
      </c>
      <c r="I323" s="199">
        <v>6110</v>
      </c>
      <c r="J323" s="199">
        <f>ROUND(I323*H323,2)</f>
        <v>0</v>
      </c>
      <c r="K323" s="196" t="s">
        <v>114</v>
      </c>
      <c r="L323" s="34"/>
      <c r="M323" s="200" t="s">
        <v>1</v>
      </c>
      <c r="N323" s="201" t="s">
        <v>37</v>
      </c>
      <c r="O323" s="202">
        <v>0</v>
      </c>
      <c r="P323" s="202">
        <f>O323*H323</f>
        <v>0</v>
      </c>
      <c r="Q323" s="202">
        <v>0</v>
      </c>
      <c r="R323" s="202">
        <f>Q323*H323</f>
        <v>0</v>
      </c>
      <c r="S323" s="202">
        <v>0</v>
      </c>
      <c r="T323" s="203">
        <f>S323*H323</f>
        <v>0</v>
      </c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R323" s="204" t="s">
        <v>80</v>
      </c>
      <c r="AT323" s="204" t="s">
        <v>110</v>
      </c>
      <c r="AU323" s="204" t="s">
        <v>80</v>
      </c>
      <c r="AY323" s="13" t="s">
        <v>109</v>
      </c>
      <c r="BE323" s="205">
        <f>IF(N323="základní",J323,0)</f>
        <v>0</v>
      </c>
      <c r="BF323" s="205">
        <f>IF(N323="snížená",J323,0)</f>
        <v>0</v>
      </c>
      <c r="BG323" s="205">
        <f>IF(N323="zákl. přenesená",J323,0)</f>
        <v>0</v>
      </c>
      <c r="BH323" s="205">
        <f>IF(N323="sníž. přenesená",J323,0)</f>
        <v>0</v>
      </c>
      <c r="BI323" s="205">
        <f>IF(N323="nulová",J323,0)</f>
        <v>0</v>
      </c>
      <c r="BJ323" s="13" t="s">
        <v>80</v>
      </c>
      <c r="BK323" s="205">
        <f>ROUND(I323*H323,2)</f>
        <v>0</v>
      </c>
      <c r="BL323" s="13" t="s">
        <v>80</v>
      </c>
      <c r="BM323" s="204" t="s">
        <v>622</v>
      </c>
    </row>
    <row r="324" s="2" customFormat="1">
      <c r="A324" s="28"/>
      <c r="B324" s="29"/>
      <c r="C324" s="30"/>
      <c r="D324" s="206" t="s">
        <v>116</v>
      </c>
      <c r="E324" s="30"/>
      <c r="F324" s="207" t="s">
        <v>623</v>
      </c>
      <c r="G324" s="30"/>
      <c r="H324" s="30"/>
      <c r="I324" s="30"/>
      <c r="J324" s="30"/>
      <c r="K324" s="30"/>
      <c r="L324" s="34"/>
      <c r="M324" s="208"/>
      <c r="N324" s="209"/>
      <c r="O324" s="80"/>
      <c r="P324" s="80"/>
      <c r="Q324" s="80"/>
      <c r="R324" s="80"/>
      <c r="S324" s="80"/>
      <c r="T324" s="81"/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T324" s="13" t="s">
        <v>116</v>
      </c>
      <c r="AU324" s="13" t="s">
        <v>80</v>
      </c>
    </row>
    <row r="325" s="2" customFormat="1" ht="16.5" customHeight="1">
      <c r="A325" s="28"/>
      <c r="B325" s="29"/>
      <c r="C325" s="210" t="s">
        <v>624</v>
      </c>
      <c r="D325" s="210" t="s">
        <v>625</v>
      </c>
      <c r="E325" s="211" t="s">
        <v>626</v>
      </c>
      <c r="F325" s="212" t="s">
        <v>627</v>
      </c>
      <c r="G325" s="213" t="s">
        <v>113</v>
      </c>
      <c r="H325" s="214">
        <v>0</v>
      </c>
      <c r="I325" s="215">
        <v>114</v>
      </c>
      <c r="J325" s="215">
        <f>ROUND(I325*H325,2)</f>
        <v>0</v>
      </c>
      <c r="K325" s="212" t="s">
        <v>114</v>
      </c>
      <c r="L325" s="216"/>
      <c r="M325" s="217" t="s">
        <v>1</v>
      </c>
      <c r="N325" s="218" t="s">
        <v>37</v>
      </c>
      <c r="O325" s="202">
        <v>0</v>
      </c>
      <c r="P325" s="202">
        <f>O325*H325</f>
        <v>0</v>
      </c>
      <c r="Q325" s="202">
        <v>0</v>
      </c>
      <c r="R325" s="202">
        <f>Q325*H325</f>
        <v>0</v>
      </c>
      <c r="S325" s="202">
        <v>0</v>
      </c>
      <c r="T325" s="203">
        <f>S325*H325</f>
        <v>0</v>
      </c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R325" s="204" t="s">
        <v>82</v>
      </c>
      <c r="AT325" s="204" t="s">
        <v>625</v>
      </c>
      <c r="AU325" s="204" t="s">
        <v>80</v>
      </c>
      <c r="AY325" s="13" t="s">
        <v>109</v>
      </c>
      <c r="BE325" s="205">
        <f>IF(N325="základní",J325,0)</f>
        <v>0</v>
      </c>
      <c r="BF325" s="205">
        <f>IF(N325="snížená",J325,0)</f>
        <v>0</v>
      </c>
      <c r="BG325" s="205">
        <f>IF(N325="zákl. přenesená",J325,0)</f>
        <v>0</v>
      </c>
      <c r="BH325" s="205">
        <f>IF(N325="sníž. přenesená",J325,0)</f>
        <v>0</v>
      </c>
      <c r="BI325" s="205">
        <f>IF(N325="nulová",J325,0)</f>
        <v>0</v>
      </c>
      <c r="BJ325" s="13" t="s">
        <v>80</v>
      </c>
      <c r="BK325" s="205">
        <f>ROUND(I325*H325,2)</f>
        <v>0</v>
      </c>
      <c r="BL325" s="13" t="s">
        <v>80</v>
      </c>
      <c r="BM325" s="204" t="s">
        <v>628</v>
      </c>
    </row>
    <row r="326" s="2" customFormat="1">
      <c r="A326" s="28"/>
      <c r="B326" s="29"/>
      <c r="C326" s="30"/>
      <c r="D326" s="206" t="s">
        <v>116</v>
      </c>
      <c r="E326" s="30"/>
      <c r="F326" s="207" t="s">
        <v>627</v>
      </c>
      <c r="G326" s="30"/>
      <c r="H326" s="30"/>
      <c r="I326" s="30"/>
      <c r="J326" s="30"/>
      <c r="K326" s="30"/>
      <c r="L326" s="34"/>
      <c r="M326" s="208"/>
      <c r="N326" s="209"/>
      <c r="O326" s="80"/>
      <c r="P326" s="80"/>
      <c r="Q326" s="80"/>
      <c r="R326" s="80"/>
      <c r="S326" s="80"/>
      <c r="T326" s="81"/>
      <c r="U326" s="28"/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T326" s="13" t="s">
        <v>116</v>
      </c>
      <c r="AU326" s="13" t="s">
        <v>80</v>
      </c>
    </row>
    <row r="327" s="2" customFormat="1" ht="16.5" customHeight="1">
      <c r="A327" s="28"/>
      <c r="B327" s="29"/>
      <c r="C327" s="210" t="s">
        <v>629</v>
      </c>
      <c r="D327" s="210" t="s">
        <v>625</v>
      </c>
      <c r="E327" s="211" t="s">
        <v>630</v>
      </c>
      <c r="F327" s="212" t="s">
        <v>631</v>
      </c>
      <c r="G327" s="213" t="s">
        <v>113</v>
      </c>
      <c r="H327" s="214">
        <v>0</v>
      </c>
      <c r="I327" s="215">
        <v>198</v>
      </c>
      <c r="J327" s="215">
        <f>ROUND(I327*H327,2)</f>
        <v>0</v>
      </c>
      <c r="K327" s="212" t="s">
        <v>114</v>
      </c>
      <c r="L327" s="216"/>
      <c r="M327" s="217" t="s">
        <v>1</v>
      </c>
      <c r="N327" s="218" t="s">
        <v>37</v>
      </c>
      <c r="O327" s="202">
        <v>0</v>
      </c>
      <c r="P327" s="202">
        <f>O327*H327</f>
        <v>0</v>
      </c>
      <c r="Q327" s="202">
        <v>0</v>
      </c>
      <c r="R327" s="202">
        <f>Q327*H327</f>
        <v>0</v>
      </c>
      <c r="S327" s="202">
        <v>0</v>
      </c>
      <c r="T327" s="203">
        <f>S327*H327</f>
        <v>0</v>
      </c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R327" s="204" t="s">
        <v>82</v>
      </c>
      <c r="AT327" s="204" t="s">
        <v>625</v>
      </c>
      <c r="AU327" s="204" t="s">
        <v>80</v>
      </c>
      <c r="AY327" s="13" t="s">
        <v>109</v>
      </c>
      <c r="BE327" s="205">
        <f>IF(N327="základní",J327,0)</f>
        <v>0</v>
      </c>
      <c r="BF327" s="205">
        <f>IF(N327="snížená",J327,0)</f>
        <v>0</v>
      </c>
      <c r="BG327" s="205">
        <f>IF(N327="zákl. přenesená",J327,0)</f>
        <v>0</v>
      </c>
      <c r="BH327" s="205">
        <f>IF(N327="sníž. přenesená",J327,0)</f>
        <v>0</v>
      </c>
      <c r="BI327" s="205">
        <f>IF(N327="nulová",J327,0)</f>
        <v>0</v>
      </c>
      <c r="BJ327" s="13" t="s">
        <v>80</v>
      </c>
      <c r="BK327" s="205">
        <f>ROUND(I327*H327,2)</f>
        <v>0</v>
      </c>
      <c r="BL327" s="13" t="s">
        <v>80</v>
      </c>
      <c r="BM327" s="204" t="s">
        <v>632</v>
      </c>
    </row>
    <row r="328" s="2" customFormat="1">
      <c r="A328" s="28"/>
      <c r="B328" s="29"/>
      <c r="C328" s="30"/>
      <c r="D328" s="206" t="s">
        <v>116</v>
      </c>
      <c r="E328" s="30"/>
      <c r="F328" s="207" t="s">
        <v>631</v>
      </c>
      <c r="G328" s="30"/>
      <c r="H328" s="30"/>
      <c r="I328" s="30"/>
      <c r="J328" s="30"/>
      <c r="K328" s="30"/>
      <c r="L328" s="34"/>
      <c r="M328" s="208"/>
      <c r="N328" s="209"/>
      <c r="O328" s="80"/>
      <c r="P328" s="80"/>
      <c r="Q328" s="80"/>
      <c r="R328" s="80"/>
      <c r="S328" s="80"/>
      <c r="T328" s="81"/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T328" s="13" t="s">
        <v>116</v>
      </c>
      <c r="AU328" s="13" t="s">
        <v>80</v>
      </c>
    </row>
    <row r="329" s="2" customFormat="1" ht="16.5" customHeight="1">
      <c r="A329" s="28"/>
      <c r="B329" s="29"/>
      <c r="C329" s="210" t="s">
        <v>633</v>
      </c>
      <c r="D329" s="210" t="s">
        <v>625</v>
      </c>
      <c r="E329" s="211" t="s">
        <v>634</v>
      </c>
      <c r="F329" s="212" t="s">
        <v>635</v>
      </c>
      <c r="G329" s="213" t="s">
        <v>113</v>
      </c>
      <c r="H329" s="214">
        <v>0</v>
      </c>
      <c r="I329" s="215">
        <v>267</v>
      </c>
      <c r="J329" s="215">
        <f>ROUND(I329*H329,2)</f>
        <v>0</v>
      </c>
      <c r="K329" s="212" t="s">
        <v>114</v>
      </c>
      <c r="L329" s="216"/>
      <c r="M329" s="217" t="s">
        <v>1</v>
      </c>
      <c r="N329" s="218" t="s">
        <v>37</v>
      </c>
      <c r="O329" s="202">
        <v>0</v>
      </c>
      <c r="P329" s="202">
        <f>O329*H329</f>
        <v>0</v>
      </c>
      <c r="Q329" s="202">
        <v>0</v>
      </c>
      <c r="R329" s="202">
        <f>Q329*H329</f>
        <v>0</v>
      </c>
      <c r="S329" s="202">
        <v>0</v>
      </c>
      <c r="T329" s="203">
        <f>S329*H329</f>
        <v>0</v>
      </c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R329" s="204" t="s">
        <v>82</v>
      </c>
      <c r="AT329" s="204" t="s">
        <v>625</v>
      </c>
      <c r="AU329" s="204" t="s">
        <v>80</v>
      </c>
      <c r="AY329" s="13" t="s">
        <v>109</v>
      </c>
      <c r="BE329" s="205">
        <f>IF(N329="základní",J329,0)</f>
        <v>0</v>
      </c>
      <c r="BF329" s="205">
        <f>IF(N329="snížená",J329,0)</f>
        <v>0</v>
      </c>
      <c r="BG329" s="205">
        <f>IF(N329="zákl. přenesená",J329,0)</f>
        <v>0</v>
      </c>
      <c r="BH329" s="205">
        <f>IF(N329="sníž. přenesená",J329,0)</f>
        <v>0</v>
      </c>
      <c r="BI329" s="205">
        <f>IF(N329="nulová",J329,0)</f>
        <v>0</v>
      </c>
      <c r="BJ329" s="13" t="s">
        <v>80</v>
      </c>
      <c r="BK329" s="205">
        <f>ROUND(I329*H329,2)</f>
        <v>0</v>
      </c>
      <c r="BL329" s="13" t="s">
        <v>80</v>
      </c>
      <c r="BM329" s="204" t="s">
        <v>636</v>
      </c>
    </row>
    <row r="330" s="2" customFormat="1">
      <c r="A330" s="28"/>
      <c r="B330" s="29"/>
      <c r="C330" s="30"/>
      <c r="D330" s="206" t="s">
        <v>116</v>
      </c>
      <c r="E330" s="30"/>
      <c r="F330" s="207" t="s">
        <v>635</v>
      </c>
      <c r="G330" s="30"/>
      <c r="H330" s="30"/>
      <c r="I330" s="30"/>
      <c r="J330" s="30"/>
      <c r="K330" s="30"/>
      <c r="L330" s="34"/>
      <c r="M330" s="208"/>
      <c r="N330" s="209"/>
      <c r="O330" s="80"/>
      <c r="P330" s="80"/>
      <c r="Q330" s="80"/>
      <c r="R330" s="80"/>
      <c r="S330" s="80"/>
      <c r="T330" s="81"/>
      <c r="U330" s="28"/>
      <c r="V330" s="28"/>
      <c r="W330" s="28"/>
      <c r="X330" s="28"/>
      <c r="Y330" s="28"/>
      <c r="Z330" s="28"/>
      <c r="AA330" s="28"/>
      <c r="AB330" s="28"/>
      <c r="AC330" s="28"/>
      <c r="AD330" s="28"/>
      <c r="AE330" s="28"/>
      <c r="AT330" s="13" t="s">
        <v>116</v>
      </c>
      <c r="AU330" s="13" t="s">
        <v>80</v>
      </c>
    </row>
    <row r="331" s="2" customFormat="1" ht="16.5" customHeight="1">
      <c r="A331" s="28"/>
      <c r="B331" s="29"/>
      <c r="C331" s="210" t="s">
        <v>637</v>
      </c>
      <c r="D331" s="210" t="s">
        <v>625</v>
      </c>
      <c r="E331" s="211" t="s">
        <v>638</v>
      </c>
      <c r="F331" s="212" t="s">
        <v>639</v>
      </c>
      <c r="G331" s="213" t="s">
        <v>113</v>
      </c>
      <c r="H331" s="214">
        <v>0</v>
      </c>
      <c r="I331" s="215">
        <v>791</v>
      </c>
      <c r="J331" s="215">
        <f>ROUND(I331*H331,2)</f>
        <v>0</v>
      </c>
      <c r="K331" s="212" t="s">
        <v>114</v>
      </c>
      <c r="L331" s="216"/>
      <c r="M331" s="217" t="s">
        <v>1</v>
      </c>
      <c r="N331" s="218" t="s">
        <v>37</v>
      </c>
      <c r="O331" s="202">
        <v>0</v>
      </c>
      <c r="P331" s="202">
        <f>O331*H331</f>
        <v>0</v>
      </c>
      <c r="Q331" s="202">
        <v>0</v>
      </c>
      <c r="R331" s="202">
        <f>Q331*H331</f>
        <v>0</v>
      </c>
      <c r="S331" s="202">
        <v>0</v>
      </c>
      <c r="T331" s="203">
        <f>S331*H331</f>
        <v>0</v>
      </c>
      <c r="U331" s="2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R331" s="204" t="s">
        <v>82</v>
      </c>
      <c r="AT331" s="204" t="s">
        <v>625</v>
      </c>
      <c r="AU331" s="204" t="s">
        <v>80</v>
      </c>
      <c r="AY331" s="13" t="s">
        <v>109</v>
      </c>
      <c r="BE331" s="205">
        <f>IF(N331="základní",J331,0)</f>
        <v>0</v>
      </c>
      <c r="BF331" s="205">
        <f>IF(N331="snížená",J331,0)</f>
        <v>0</v>
      </c>
      <c r="BG331" s="205">
        <f>IF(N331="zákl. přenesená",J331,0)</f>
        <v>0</v>
      </c>
      <c r="BH331" s="205">
        <f>IF(N331="sníž. přenesená",J331,0)</f>
        <v>0</v>
      </c>
      <c r="BI331" s="205">
        <f>IF(N331="nulová",J331,0)</f>
        <v>0</v>
      </c>
      <c r="BJ331" s="13" t="s">
        <v>80</v>
      </c>
      <c r="BK331" s="205">
        <f>ROUND(I331*H331,2)</f>
        <v>0</v>
      </c>
      <c r="BL331" s="13" t="s">
        <v>80</v>
      </c>
      <c r="BM331" s="204" t="s">
        <v>640</v>
      </c>
    </row>
    <row r="332" s="2" customFormat="1">
      <c r="A332" s="28"/>
      <c r="B332" s="29"/>
      <c r="C332" s="30"/>
      <c r="D332" s="206" t="s">
        <v>116</v>
      </c>
      <c r="E332" s="30"/>
      <c r="F332" s="207" t="s">
        <v>639</v>
      </c>
      <c r="G332" s="30"/>
      <c r="H332" s="30"/>
      <c r="I332" s="30"/>
      <c r="J332" s="30"/>
      <c r="K332" s="30"/>
      <c r="L332" s="34"/>
      <c r="M332" s="208"/>
      <c r="N332" s="209"/>
      <c r="O332" s="80"/>
      <c r="P332" s="80"/>
      <c r="Q332" s="80"/>
      <c r="R332" s="80"/>
      <c r="S332" s="80"/>
      <c r="T332" s="81"/>
      <c r="U332" s="28"/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T332" s="13" t="s">
        <v>116</v>
      </c>
      <c r="AU332" s="13" t="s">
        <v>80</v>
      </c>
    </row>
    <row r="333" s="2" customFormat="1" ht="16.5" customHeight="1">
      <c r="A333" s="28"/>
      <c r="B333" s="29"/>
      <c r="C333" s="210" t="s">
        <v>641</v>
      </c>
      <c r="D333" s="210" t="s">
        <v>625</v>
      </c>
      <c r="E333" s="211" t="s">
        <v>642</v>
      </c>
      <c r="F333" s="212" t="s">
        <v>643</v>
      </c>
      <c r="G333" s="213" t="s">
        <v>113</v>
      </c>
      <c r="H333" s="214">
        <v>0</v>
      </c>
      <c r="I333" s="215">
        <v>15</v>
      </c>
      <c r="J333" s="215">
        <f>ROUND(I333*H333,2)</f>
        <v>0</v>
      </c>
      <c r="K333" s="212" t="s">
        <v>114</v>
      </c>
      <c r="L333" s="216"/>
      <c r="M333" s="217" t="s">
        <v>1</v>
      </c>
      <c r="N333" s="218" t="s">
        <v>37</v>
      </c>
      <c r="O333" s="202">
        <v>0</v>
      </c>
      <c r="P333" s="202">
        <f>O333*H333</f>
        <v>0</v>
      </c>
      <c r="Q333" s="202">
        <v>0</v>
      </c>
      <c r="R333" s="202">
        <f>Q333*H333</f>
        <v>0</v>
      </c>
      <c r="S333" s="202">
        <v>0</v>
      </c>
      <c r="T333" s="203">
        <f>S333*H333</f>
        <v>0</v>
      </c>
      <c r="U333" s="2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R333" s="204" t="s">
        <v>82</v>
      </c>
      <c r="AT333" s="204" t="s">
        <v>625</v>
      </c>
      <c r="AU333" s="204" t="s">
        <v>80</v>
      </c>
      <c r="AY333" s="13" t="s">
        <v>109</v>
      </c>
      <c r="BE333" s="205">
        <f>IF(N333="základní",J333,0)</f>
        <v>0</v>
      </c>
      <c r="BF333" s="205">
        <f>IF(N333="snížená",J333,0)</f>
        <v>0</v>
      </c>
      <c r="BG333" s="205">
        <f>IF(N333="zákl. přenesená",J333,0)</f>
        <v>0</v>
      </c>
      <c r="BH333" s="205">
        <f>IF(N333="sníž. přenesená",J333,0)</f>
        <v>0</v>
      </c>
      <c r="BI333" s="205">
        <f>IF(N333="nulová",J333,0)</f>
        <v>0</v>
      </c>
      <c r="BJ333" s="13" t="s">
        <v>80</v>
      </c>
      <c r="BK333" s="205">
        <f>ROUND(I333*H333,2)</f>
        <v>0</v>
      </c>
      <c r="BL333" s="13" t="s">
        <v>80</v>
      </c>
      <c r="BM333" s="204" t="s">
        <v>644</v>
      </c>
    </row>
    <row r="334" s="2" customFormat="1">
      <c r="A334" s="28"/>
      <c r="B334" s="29"/>
      <c r="C334" s="30"/>
      <c r="D334" s="206" t="s">
        <v>116</v>
      </c>
      <c r="E334" s="30"/>
      <c r="F334" s="207" t="s">
        <v>643</v>
      </c>
      <c r="G334" s="30"/>
      <c r="H334" s="30"/>
      <c r="I334" s="30"/>
      <c r="J334" s="30"/>
      <c r="K334" s="30"/>
      <c r="L334" s="34"/>
      <c r="M334" s="208"/>
      <c r="N334" s="209"/>
      <c r="O334" s="80"/>
      <c r="P334" s="80"/>
      <c r="Q334" s="80"/>
      <c r="R334" s="80"/>
      <c r="S334" s="80"/>
      <c r="T334" s="81"/>
      <c r="U334" s="28"/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  <c r="AT334" s="13" t="s">
        <v>116</v>
      </c>
      <c r="AU334" s="13" t="s">
        <v>80</v>
      </c>
    </row>
    <row r="335" s="2" customFormat="1" ht="16.5" customHeight="1">
      <c r="A335" s="28"/>
      <c r="B335" s="29"/>
      <c r="C335" s="210" t="s">
        <v>645</v>
      </c>
      <c r="D335" s="210" t="s">
        <v>625</v>
      </c>
      <c r="E335" s="211" t="s">
        <v>646</v>
      </c>
      <c r="F335" s="212" t="s">
        <v>647</v>
      </c>
      <c r="G335" s="213" t="s">
        <v>113</v>
      </c>
      <c r="H335" s="214">
        <v>0</v>
      </c>
      <c r="I335" s="215">
        <v>24</v>
      </c>
      <c r="J335" s="215">
        <f>ROUND(I335*H335,2)</f>
        <v>0</v>
      </c>
      <c r="K335" s="212" t="s">
        <v>114</v>
      </c>
      <c r="L335" s="216"/>
      <c r="M335" s="217" t="s">
        <v>1</v>
      </c>
      <c r="N335" s="218" t="s">
        <v>37</v>
      </c>
      <c r="O335" s="202">
        <v>0</v>
      </c>
      <c r="P335" s="202">
        <f>O335*H335</f>
        <v>0</v>
      </c>
      <c r="Q335" s="202">
        <v>0</v>
      </c>
      <c r="R335" s="202">
        <f>Q335*H335</f>
        <v>0</v>
      </c>
      <c r="S335" s="202">
        <v>0</v>
      </c>
      <c r="T335" s="203">
        <f>S335*H335</f>
        <v>0</v>
      </c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R335" s="204" t="s">
        <v>82</v>
      </c>
      <c r="AT335" s="204" t="s">
        <v>625</v>
      </c>
      <c r="AU335" s="204" t="s">
        <v>80</v>
      </c>
      <c r="AY335" s="13" t="s">
        <v>109</v>
      </c>
      <c r="BE335" s="205">
        <f>IF(N335="základní",J335,0)</f>
        <v>0</v>
      </c>
      <c r="BF335" s="205">
        <f>IF(N335="snížená",J335,0)</f>
        <v>0</v>
      </c>
      <c r="BG335" s="205">
        <f>IF(N335="zákl. přenesená",J335,0)</f>
        <v>0</v>
      </c>
      <c r="BH335" s="205">
        <f>IF(N335="sníž. přenesená",J335,0)</f>
        <v>0</v>
      </c>
      <c r="BI335" s="205">
        <f>IF(N335="nulová",J335,0)</f>
        <v>0</v>
      </c>
      <c r="BJ335" s="13" t="s">
        <v>80</v>
      </c>
      <c r="BK335" s="205">
        <f>ROUND(I335*H335,2)</f>
        <v>0</v>
      </c>
      <c r="BL335" s="13" t="s">
        <v>80</v>
      </c>
      <c r="BM335" s="204" t="s">
        <v>648</v>
      </c>
    </row>
    <row r="336" s="2" customFormat="1">
      <c r="A336" s="28"/>
      <c r="B336" s="29"/>
      <c r="C336" s="30"/>
      <c r="D336" s="206" t="s">
        <v>116</v>
      </c>
      <c r="E336" s="30"/>
      <c r="F336" s="207" t="s">
        <v>647</v>
      </c>
      <c r="G336" s="30"/>
      <c r="H336" s="30"/>
      <c r="I336" s="30"/>
      <c r="J336" s="30"/>
      <c r="K336" s="30"/>
      <c r="L336" s="34"/>
      <c r="M336" s="208"/>
      <c r="N336" s="209"/>
      <c r="O336" s="80"/>
      <c r="P336" s="80"/>
      <c r="Q336" s="80"/>
      <c r="R336" s="80"/>
      <c r="S336" s="80"/>
      <c r="T336" s="81"/>
      <c r="U336" s="28"/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T336" s="13" t="s">
        <v>116</v>
      </c>
      <c r="AU336" s="13" t="s">
        <v>80</v>
      </c>
    </row>
    <row r="337" s="2" customFormat="1" ht="16.5" customHeight="1">
      <c r="A337" s="28"/>
      <c r="B337" s="29"/>
      <c r="C337" s="210" t="s">
        <v>649</v>
      </c>
      <c r="D337" s="210" t="s">
        <v>625</v>
      </c>
      <c r="E337" s="211" t="s">
        <v>650</v>
      </c>
      <c r="F337" s="212" t="s">
        <v>651</v>
      </c>
      <c r="G337" s="213" t="s">
        <v>113</v>
      </c>
      <c r="H337" s="214">
        <v>0</v>
      </c>
      <c r="I337" s="215">
        <v>20</v>
      </c>
      <c r="J337" s="215">
        <f>ROUND(I337*H337,2)</f>
        <v>0</v>
      </c>
      <c r="K337" s="212" t="s">
        <v>114</v>
      </c>
      <c r="L337" s="216"/>
      <c r="M337" s="217" t="s">
        <v>1</v>
      </c>
      <c r="N337" s="218" t="s">
        <v>37</v>
      </c>
      <c r="O337" s="202">
        <v>0</v>
      </c>
      <c r="P337" s="202">
        <f>O337*H337</f>
        <v>0</v>
      </c>
      <c r="Q337" s="202">
        <v>0</v>
      </c>
      <c r="R337" s="202">
        <f>Q337*H337</f>
        <v>0</v>
      </c>
      <c r="S337" s="202">
        <v>0</v>
      </c>
      <c r="T337" s="203">
        <f>S337*H337</f>
        <v>0</v>
      </c>
      <c r="U337" s="28"/>
      <c r="V337" s="28"/>
      <c r="W337" s="28"/>
      <c r="X337" s="28"/>
      <c r="Y337" s="28"/>
      <c r="Z337" s="28"/>
      <c r="AA337" s="28"/>
      <c r="AB337" s="28"/>
      <c r="AC337" s="28"/>
      <c r="AD337" s="28"/>
      <c r="AE337" s="28"/>
      <c r="AR337" s="204" t="s">
        <v>82</v>
      </c>
      <c r="AT337" s="204" t="s">
        <v>625</v>
      </c>
      <c r="AU337" s="204" t="s">
        <v>80</v>
      </c>
      <c r="AY337" s="13" t="s">
        <v>109</v>
      </c>
      <c r="BE337" s="205">
        <f>IF(N337="základní",J337,0)</f>
        <v>0</v>
      </c>
      <c r="BF337" s="205">
        <f>IF(N337="snížená",J337,0)</f>
        <v>0</v>
      </c>
      <c r="BG337" s="205">
        <f>IF(N337="zákl. přenesená",J337,0)</f>
        <v>0</v>
      </c>
      <c r="BH337" s="205">
        <f>IF(N337="sníž. přenesená",J337,0)</f>
        <v>0</v>
      </c>
      <c r="BI337" s="205">
        <f>IF(N337="nulová",J337,0)</f>
        <v>0</v>
      </c>
      <c r="BJ337" s="13" t="s">
        <v>80</v>
      </c>
      <c r="BK337" s="205">
        <f>ROUND(I337*H337,2)</f>
        <v>0</v>
      </c>
      <c r="BL337" s="13" t="s">
        <v>80</v>
      </c>
      <c r="BM337" s="204" t="s">
        <v>652</v>
      </c>
    </row>
    <row r="338" s="2" customFormat="1">
      <c r="A338" s="28"/>
      <c r="B338" s="29"/>
      <c r="C338" s="30"/>
      <c r="D338" s="206" t="s">
        <v>116</v>
      </c>
      <c r="E338" s="30"/>
      <c r="F338" s="207" t="s">
        <v>651</v>
      </c>
      <c r="G338" s="30"/>
      <c r="H338" s="30"/>
      <c r="I338" s="30"/>
      <c r="J338" s="30"/>
      <c r="K338" s="30"/>
      <c r="L338" s="34"/>
      <c r="M338" s="208"/>
      <c r="N338" s="209"/>
      <c r="O338" s="80"/>
      <c r="P338" s="80"/>
      <c r="Q338" s="80"/>
      <c r="R338" s="80"/>
      <c r="S338" s="80"/>
      <c r="T338" s="81"/>
      <c r="U338" s="2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T338" s="13" t="s">
        <v>116</v>
      </c>
      <c r="AU338" s="13" t="s">
        <v>80</v>
      </c>
    </row>
    <row r="339" s="2" customFormat="1" ht="16.5" customHeight="1">
      <c r="A339" s="28"/>
      <c r="B339" s="29"/>
      <c r="C339" s="210" t="s">
        <v>653</v>
      </c>
      <c r="D339" s="210" t="s">
        <v>625</v>
      </c>
      <c r="E339" s="211" t="s">
        <v>654</v>
      </c>
      <c r="F339" s="212" t="s">
        <v>655</v>
      </c>
      <c r="G339" s="213" t="s">
        <v>113</v>
      </c>
      <c r="H339" s="214">
        <v>0</v>
      </c>
      <c r="I339" s="215">
        <v>1160</v>
      </c>
      <c r="J339" s="215">
        <f>ROUND(I339*H339,2)</f>
        <v>0</v>
      </c>
      <c r="K339" s="212" t="s">
        <v>114</v>
      </c>
      <c r="L339" s="216"/>
      <c r="M339" s="217" t="s">
        <v>1</v>
      </c>
      <c r="N339" s="218" t="s">
        <v>37</v>
      </c>
      <c r="O339" s="202">
        <v>0</v>
      </c>
      <c r="P339" s="202">
        <f>O339*H339</f>
        <v>0</v>
      </c>
      <c r="Q339" s="202">
        <v>0</v>
      </c>
      <c r="R339" s="202">
        <f>Q339*H339</f>
        <v>0</v>
      </c>
      <c r="S339" s="202">
        <v>0</v>
      </c>
      <c r="T339" s="203">
        <f>S339*H339</f>
        <v>0</v>
      </c>
      <c r="U339" s="28"/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  <c r="AR339" s="204" t="s">
        <v>82</v>
      </c>
      <c r="AT339" s="204" t="s">
        <v>625</v>
      </c>
      <c r="AU339" s="204" t="s">
        <v>80</v>
      </c>
      <c r="AY339" s="13" t="s">
        <v>109</v>
      </c>
      <c r="BE339" s="205">
        <f>IF(N339="základní",J339,0)</f>
        <v>0</v>
      </c>
      <c r="BF339" s="205">
        <f>IF(N339="snížená",J339,0)</f>
        <v>0</v>
      </c>
      <c r="BG339" s="205">
        <f>IF(N339="zákl. přenesená",J339,0)</f>
        <v>0</v>
      </c>
      <c r="BH339" s="205">
        <f>IF(N339="sníž. přenesená",J339,0)</f>
        <v>0</v>
      </c>
      <c r="BI339" s="205">
        <f>IF(N339="nulová",J339,0)</f>
        <v>0</v>
      </c>
      <c r="BJ339" s="13" t="s">
        <v>80</v>
      </c>
      <c r="BK339" s="205">
        <f>ROUND(I339*H339,2)</f>
        <v>0</v>
      </c>
      <c r="BL339" s="13" t="s">
        <v>80</v>
      </c>
      <c r="BM339" s="204" t="s">
        <v>656</v>
      </c>
    </row>
    <row r="340" s="2" customFormat="1">
      <c r="A340" s="28"/>
      <c r="B340" s="29"/>
      <c r="C340" s="30"/>
      <c r="D340" s="206" t="s">
        <v>116</v>
      </c>
      <c r="E340" s="30"/>
      <c r="F340" s="207" t="s">
        <v>655</v>
      </c>
      <c r="G340" s="30"/>
      <c r="H340" s="30"/>
      <c r="I340" s="30"/>
      <c r="J340" s="30"/>
      <c r="K340" s="30"/>
      <c r="L340" s="34"/>
      <c r="M340" s="208"/>
      <c r="N340" s="209"/>
      <c r="O340" s="80"/>
      <c r="P340" s="80"/>
      <c r="Q340" s="80"/>
      <c r="R340" s="80"/>
      <c r="S340" s="80"/>
      <c r="T340" s="81"/>
      <c r="U340" s="28"/>
      <c r="V340" s="28"/>
      <c r="W340" s="28"/>
      <c r="X340" s="28"/>
      <c r="Y340" s="28"/>
      <c r="Z340" s="28"/>
      <c r="AA340" s="28"/>
      <c r="AB340" s="28"/>
      <c r="AC340" s="28"/>
      <c r="AD340" s="28"/>
      <c r="AE340" s="28"/>
      <c r="AT340" s="13" t="s">
        <v>116</v>
      </c>
      <c r="AU340" s="13" t="s">
        <v>80</v>
      </c>
    </row>
    <row r="341" s="2" customFormat="1" ht="16.5" customHeight="1">
      <c r="A341" s="28"/>
      <c r="B341" s="29"/>
      <c r="C341" s="210" t="s">
        <v>657</v>
      </c>
      <c r="D341" s="210" t="s">
        <v>625</v>
      </c>
      <c r="E341" s="211" t="s">
        <v>658</v>
      </c>
      <c r="F341" s="212" t="s">
        <v>659</v>
      </c>
      <c r="G341" s="213" t="s">
        <v>113</v>
      </c>
      <c r="H341" s="214">
        <v>0</v>
      </c>
      <c r="I341" s="215">
        <v>389</v>
      </c>
      <c r="J341" s="215">
        <f>ROUND(I341*H341,2)</f>
        <v>0</v>
      </c>
      <c r="K341" s="212" t="s">
        <v>114</v>
      </c>
      <c r="L341" s="216"/>
      <c r="M341" s="217" t="s">
        <v>1</v>
      </c>
      <c r="N341" s="218" t="s">
        <v>37</v>
      </c>
      <c r="O341" s="202">
        <v>0</v>
      </c>
      <c r="P341" s="202">
        <f>O341*H341</f>
        <v>0</v>
      </c>
      <c r="Q341" s="202">
        <v>0</v>
      </c>
      <c r="R341" s="202">
        <f>Q341*H341</f>
        <v>0</v>
      </c>
      <c r="S341" s="202">
        <v>0</v>
      </c>
      <c r="T341" s="203">
        <f>S341*H341</f>
        <v>0</v>
      </c>
      <c r="U341" s="28"/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R341" s="204" t="s">
        <v>82</v>
      </c>
      <c r="AT341" s="204" t="s">
        <v>625</v>
      </c>
      <c r="AU341" s="204" t="s">
        <v>80</v>
      </c>
      <c r="AY341" s="13" t="s">
        <v>109</v>
      </c>
      <c r="BE341" s="205">
        <f>IF(N341="základní",J341,0)</f>
        <v>0</v>
      </c>
      <c r="BF341" s="205">
        <f>IF(N341="snížená",J341,0)</f>
        <v>0</v>
      </c>
      <c r="BG341" s="205">
        <f>IF(N341="zákl. přenesená",J341,0)</f>
        <v>0</v>
      </c>
      <c r="BH341" s="205">
        <f>IF(N341="sníž. přenesená",J341,0)</f>
        <v>0</v>
      </c>
      <c r="BI341" s="205">
        <f>IF(N341="nulová",J341,0)</f>
        <v>0</v>
      </c>
      <c r="BJ341" s="13" t="s">
        <v>80</v>
      </c>
      <c r="BK341" s="205">
        <f>ROUND(I341*H341,2)</f>
        <v>0</v>
      </c>
      <c r="BL341" s="13" t="s">
        <v>80</v>
      </c>
      <c r="BM341" s="204" t="s">
        <v>660</v>
      </c>
    </row>
    <row r="342" s="2" customFormat="1">
      <c r="A342" s="28"/>
      <c r="B342" s="29"/>
      <c r="C342" s="30"/>
      <c r="D342" s="206" t="s">
        <v>116</v>
      </c>
      <c r="E342" s="30"/>
      <c r="F342" s="207" t="s">
        <v>659</v>
      </c>
      <c r="G342" s="30"/>
      <c r="H342" s="30"/>
      <c r="I342" s="30"/>
      <c r="J342" s="30"/>
      <c r="K342" s="30"/>
      <c r="L342" s="34"/>
      <c r="M342" s="208"/>
      <c r="N342" s="209"/>
      <c r="O342" s="80"/>
      <c r="P342" s="80"/>
      <c r="Q342" s="80"/>
      <c r="R342" s="80"/>
      <c r="S342" s="80"/>
      <c r="T342" s="81"/>
      <c r="U342" s="28"/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  <c r="AT342" s="13" t="s">
        <v>116</v>
      </c>
      <c r="AU342" s="13" t="s">
        <v>80</v>
      </c>
    </row>
    <row r="343" s="2" customFormat="1" ht="16.5" customHeight="1">
      <c r="A343" s="28"/>
      <c r="B343" s="29"/>
      <c r="C343" s="210" t="s">
        <v>661</v>
      </c>
      <c r="D343" s="210" t="s">
        <v>625</v>
      </c>
      <c r="E343" s="211" t="s">
        <v>662</v>
      </c>
      <c r="F343" s="212" t="s">
        <v>663</v>
      </c>
      <c r="G343" s="213" t="s">
        <v>113</v>
      </c>
      <c r="H343" s="214">
        <v>0</v>
      </c>
      <c r="I343" s="215">
        <v>185</v>
      </c>
      <c r="J343" s="215">
        <f>ROUND(I343*H343,2)</f>
        <v>0</v>
      </c>
      <c r="K343" s="212" t="s">
        <v>114</v>
      </c>
      <c r="L343" s="216"/>
      <c r="M343" s="217" t="s">
        <v>1</v>
      </c>
      <c r="N343" s="218" t="s">
        <v>37</v>
      </c>
      <c r="O343" s="202">
        <v>0</v>
      </c>
      <c r="P343" s="202">
        <f>O343*H343</f>
        <v>0</v>
      </c>
      <c r="Q343" s="202">
        <v>0</v>
      </c>
      <c r="R343" s="202">
        <f>Q343*H343</f>
        <v>0</v>
      </c>
      <c r="S343" s="202">
        <v>0</v>
      </c>
      <c r="T343" s="203">
        <f>S343*H343</f>
        <v>0</v>
      </c>
      <c r="U343" s="28"/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  <c r="AR343" s="204" t="s">
        <v>82</v>
      </c>
      <c r="AT343" s="204" t="s">
        <v>625</v>
      </c>
      <c r="AU343" s="204" t="s">
        <v>80</v>
      </c>
      <c r="AY343" s="13" t="s">
        <v>109</v>
      </c>
      <c r="BE343" s="205">
        <f>IF(N343="základní",J343,0)</f>
        <v>0</v>
      </c>
      <c r="BF343" s="205">
        <f>IF(N343="snížená",J343,0)</f>
        <v>0</v>
      </c>
      <c r="BG343" s="205">
        <f>IF(N343="zákl. přenesená",J343,0)</f>
        <v>0</v>
      </c>
      <c r="BH343" s="205">
        <f>IF(N343="sníž. přenesená",J343,0)</f>
        <v>0</v>
      </c>
      <c r="BI343" s="205">
        <f>IF(N343="nulová",J343,0)</f>
        <v>0</v>
      </c>
      <c r="BJ343" s="13" t="s">
        <v>80</v>
      </c>
      <c r="BK343" s="205">
        <f>ROUND(I343*H343,2)</f>
        <v>0</v>
      </c>
      <c r="BL343" s="13" t="s">
        <v>80</v>
      </c>
      <c r="BM343" s="204" t="s">
        <v>664</v>
      </c>
    </row>
    <row r="344" s="2" customFormat="1">
      <c r="A344" s="28"/>
      <c r="B344" s="29"/>
      <c r="C344" s="30"/>
      <c r="D344" s="206" t="s">
        <v>116</v>
      </c>
      <c r="E344" s="30"/>
      <c r="F344" s="207" t="s">
        <v>663</v>
      </c>
      <c r="G344" s="30"/>
      <c r="H344" s="30"/>
      <c r="I344" s="30"/>
      <c r="J344" s="30"/>
      <c r="K344" s="30"/>
      <c r="L344" s="34"/>
      <c r="M344" s="208"/>
      <c r="N344" s="209"/>
      <c r="O344" s="80"/>
      <c r="P344" s="80"/>
      <c r="Q344" s="80"/>
      <c r="R344" s="80"/>
      <c r="S344" s="80"/>
      <c r="T344" s="81"/>
      <c r="U344" s="28"/>
      <c r="V344" s="28"/>
      <c r="W344" s="28"/>
      <c r="X344" s="28"/>
      <c r="Y344" s="28"/>
      <c r="Z344" s="28"/>
      <c r="AA344" s="28"/>
      <c r="AB344" s="28"/>
      <c r="AC344" s="28"/>
      <c r="AD344" s="28"/>
      <c r="AE344" s="28"/>
      <c r="AT344" s="13" t="s">
        <v>116</v>
      </c>
      <c r="AU344" s="13" t="s">
        <v>80</v>
      </c>
    </row>
    <row r="345" s="2" customFormat="1" ht="16.5" customHeight="1">
      <c r="A345" s="28"/>
      <c r="B345" s="29"/>
      <c r="C345" s="210" t="s">
        <v>665</v>
      </c>
      <c r="D345" s="210" t="s">
        <v>625</v>
      </c>
      <c r="E345" s="211" t="s">
        <v>666</v>
      </c>
      <c r="F345" s="212" t="s">
        <v>667</v>
      </c>
      <c r="G345" s="213" t="s">
        <v>113</v>
      </c>
      <c r="H345" s="214">
        <v>0</v>
      </c>
      <c r="I345" s="215">
        <v>185</v>
      </c>
      <c r="J345" s="215">
        <f>ROUND(I345*H345,2)</f>
        <v>0</v>
      </c>
      <c r="K345" s="212" t="s">
        <v>114</v>
      </c>
      <c r="L345" s="216"/>
      <c r="M345" s="217" t="s">
        <v>1</v>
      </c>
      <c r="N345" s="218" t="s">
        <v>37</v>
      </c>
      <c r="O345" s="202">
        <v>0</v>
      </c>
      <c r="P345" s="202">
        <f>O345*H345</f>
        <v>0</v>
      </c>
      <c r="Q345" s="202">
        <v>0</v>
      </c>
      <c r="R345" s="202">
        <f>Q345*H345</f>
        <v>0</v>
      </c>
      <c r="S345" s="202">
        <v>0</v>
      </c>
      <c r="T345" s="203">
        <f>S345*H345</f>
        <v>0</v>
      </c>
      <c r="U345" s="28"/>
      <c r="V345" s="28"/>
      <c r="W345" s="28"/>
      <c r="X345" s="28"/>
      <c r="Y345" s="28"/>
      <c r="Z345" s="28"/>
      <c r="AA345" s="28"/>
      <c r="AB345" s="28"/>
      <c r="AC345" s="28"/>
      <c r="AD345" s="28"/>
      <c r="AE345" s="28"/>
      <c r="AR345" s="204" t="s">
        <v>82</v>
      </c>
      <c r="AT345" s="204" t="s">
        <v>625</v>
      </c>
      <c r="AU345" s="204" t="s">
        <v>80</v>
      </c>
      <c r="AY345" s="13" t="s">
        <v>109</v>
      </c>
      <c r="BE345" s="205">
        <f>IF(N345="základní",J345,0)</f>
        <v>0</v>
      </c>
      <c r="BF345" s="205">
        <f>IF(N345="snížená",J345,0)</f>
        <v>0</v>
      </c>
      <c r="BG345" s="205">
        <f>IF(N345="zákl. přenesená",J345,0)</f>
        <v>0</v>
      </c>
      <c r="BH345" s="205">
        <f>IF(N345="sníž. přenesená",J345,0)</f>
        <v>0</v>
      </c>
      <c r="BI345" s="205">
        <f>IF(N345="nulová",J345,0)</f>
        <v>0</v>
      </c>
      <c r="BJ345" s="13" t="s">
        <v>80</v>
      </c>
      <c r="BK345" s="205">
        <f>ROUND(I345*H345,2)</f>
        <v>0</v>
      </c>
      <c r="BL345" s="13" t="s">
        <v>80</v>
      </c>
      <c r="BM345" s="204" t="s">
        <v>668</v>
      </c>
    </row>
    <row r="346" s="2" customFormat="1">
      <c r="A346" s="28"/>
      <c r="B346" s="29"/>
      <c r="C346" s="30"/>
      <c r="D346" s="206" t="s">
        <v>116</v>
      </c>
      <c r="E346" s="30"/>
      <c r="F346" s="207" t="s">
        <v>667</v>
      </c>
      <c r="G346" s="30"/>
      <c r="H346" s="30"/>
      <c r="I346" s="30"/>
      <c r="J346" s="30"/>
      <c r="K346" s="30"/>
      <c r="L346" s="34"/>
      <c r="M346" s="208"/>
      <c r="N346" s="209"/>
      <c r="O346" s="80"/>
      <c r="P346" s="80"/>
      <c r="Q346" s="80"/>
      <c r="R346" s="80"/>
      <c r="S346" s="80"/>
      <c r="T346" s="81"/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T346" s="13" t="s">
        <v>116</v>
      </c>
      <c r="AU346" s="13" t="s">
        <v>80</v>
      </c>
    </row>
    <row r="347" s="2" customFormat="1" ht="16.5" customHeight="1">
      <c r="A347" s="28"/>
      <c r="B347" s="29"/>
      <c r="C347" s="210" t="s">
        <v>669</v>
      </c>
      <c r="D347" s="210" t="s">
        <v>625</v>
      </c>
      <c r="E347" s="211" t="s">
        <v>670</v>
      </c>
      <c r="F347" s="212" t="s">
        <v>671</v>
      </c>
      <c r="G347" s="213" t="s">
        <v>113</v>
      </c>
      <c r="H347" s="214">
        <v>0</v>
      </c>
      <c r="I347" s="215">
        <v>90</v>
      </c>
      <c r="J347" s="215">
        <f>ROUND(I347*H347,2)</f>
        <v>0</v>
      </c>
      <c r="K347" s="212" t="s">
        <v>114</v>
      </c>
      <c r="L347" s="216"/>
      <c r="M347" s="217" t="s">
        <v>1</v>
      </c>
      <c r="N347" s="218" t="s">
        <v>37</v>
      </c>
      <c r="O347" s="202">
        <v>0</v>
      </c>
      <c r="P347" s="202">
        <f>O347*H347</f>
        <v>0</v>
      </c>
      <c r="Q347" s="202">
        <v>0</v>
      </c>
      <c r="R347" s="202">
        <f>Q347*H347</f>
        <v>0</v>
      </c>
      <c r="S347" s="202">
        <v>0</v>
      </c>
      <c r="T347" s="203">
        <f>S347*H347</f>
        <v>0</v>
      </c>
      <c r="U347" s="28"/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  <c r="AR347" s="204" t="s">
        <v>82</v>
      </c>
      <c r="AT347" s="204" t="s">
        <v>625</v>
      </c>
      <c r="AU347" s="204" t="s">
        <v>80</v>
      </c>
      <c r="AY347" s="13" t="s">
        <v>109</v>
      </c>
      <c r="BE347" s="205">
        <f>IF(N347="základní",J347,0)</f>
        <v>0</v>
      </c>
      <c r="BF347" s="205">
        <f>IF(N347="snížená",J347,0)</f>
        <v>0</v>
      </c>
      <c r="BG347" s="205">
        <f>IF(N347="zákl. přenesená",J347,0)</f>
        <v>0</v>
      </c>
      <c r="BH347" s="205">
        <f>IF(N347="sníž. přenesená",J347,0)</f>
        <v>0</v>
      </c>
      <c r="BI347" s="205">
        <f>IF(N347="nulová",J347,0)</f>
        <v>0</v>
      </c>
      <c r="BJ347" s="13" t="s">
        <v>80</v>
      </c>
      <c r="BK347" s="205">
        <f>ROUND(I347*H347,2)</f>
        <v>0</v>
      </c>
      <c r="BL347" s="13" t="s">
        <v>80</v>
      </c>
      <c r="BM347" s="204" t="s">
        <v>672</v>
      </c>
    </row>
    <row r="348" s="2" customFormat="1">
      <c r="A348" s="28"/>
      <c r="B348" s="29"/>
      <c r="C348" s="30"/>
      <c r="D348" s="206" t="s">
        <v>116</v>
      </c>
      <c r="E348" s="30"/>
      <c r="F348" s="207" t="s">
        <v>671</v>
      </c>
      <c r="G348" s="30"/>
      <c r="H348" s="30"/>
      <c r="I348" s="30"/>
      <c r="J348" s="30"/>
      <c r="K348" s="30"/>
      <c r="L348" s="34"/>
      <c r="M348" s="208"/>
      <c r="N348" s="209"/>
      <c r="O348" s="80"/>
      <c r="P348" s="80"/>
      <c r="Q348" s="80"/>
      <c r="R348" s="80"/>
      <c r="S348" s="80"/>
      <c r="T348" s="81"/>
      <c r="U348" s="28"/>
      <c r="V348" s="28"/>
      <c r="W348" s="28"/>
      <c r="X348" s="28"/>
      <c r="Y348" s="28"/>
      <c r="Z348" s="28"/>
      <c r="AA348" s="28"/>
      <c r="AB348" s="28"/>
      <c r="AC348" s="28"/>
      <c r="AD348" s="28"/>
      <c r="AE348" s="28"/>
      <c r="AT348" s="13" t="s">
        <v>116</v>
      </c>
      <c r="AU348" s="13" t="s">
        <v>80</v>
      </c>
    </row>
    <row r="349" s="2" customFormat="1" ht="16.5" customHeight="1">
      <c r="A349" s="28"/>
      <c r="B349" s="29"/>
      <c r="C349" s="210" t="s">
        <v>673</v>
      </c>
      <c r="D349" s="210" t="s">
        <v>625</v>
      </c>
      <c r="E349" s="211" t="s">
        <v>674</v>
      </c>
      <c r="F349" s="212" t="s">
        <v>675</v>
      </c>
      <c r="G349" s="213" t="s">
        <v>113</v>
      </c>
      <c r="H349" s="214">
        <v>0</v>
      </c>
      <c r="I349" s="215">
        <v>1620</v>
      </c>
      <c r="J349" s="215">
        <f>ROUND(I349*H349,2)</f>
        <v>0</v>
      </c>
      <c r="K349" s="212" t="s">
        <v>114</v>
      </c>
      <c r="L349" s="216"/>
      <c r="M349" s="217" t="s">
        <v>1</v>
      </c>
      <c r="N349" s="218" t="s">
        <v>37</v>
      </c>
      <c r="O349" s="202">
        <v>0</v>
      </c>
      <c r="P349" s="202">
        <f>O349*H349</f>
        <v>0</v>
      </c>
      <c r="Q349" s="202">
        <v>0</v>
      </c>
      <c r="R349" s="202">
        <f>Q349*H349</f>
        <v>0</v>
      </c>
      <c r="S349" s="202">
        <v>0</v>
      </c>
      <c r="T349" s="203">
        <f>S349*H349</f>
        <v>0</v>
      </c>
      <c r="U349" s="28"/>
      <c r="V349" s="28"/>
      <c r="W349" s="28"/>
      <c r="X349" s="28"/>
      <c r="Y349" s="28"/>
      <c r="Z349" s="28"/>
      <c r="AA349" s="28"/>
      <c r="AB349" s="28"/>
      <c r="AC349" s="28"/>
      <c r="AD349" s="28"/>
      <c r="AE349" s="28"/>
      <c r="AR349" s="204" t="s">
        <v>82</v>
      </c>
      <c r="AT349" s="204" t="s">
        <v>625</v>
      </c>
      <c r="AU349" s="204" t="s">
        <v>80</v>
      </c>
      <c r="AY349" s="13" t="s">
        <v>109</v>
      </c>
      <c r="BE349" s="205">
        <f>IF(N349="základní",J349,0)</f>
        <v>0</v>
      </c>
      <c r="BF349" s="205">
        <f>IF(N349="snížená",J349,0)</f>
        <v>0</v>
      </c>
      <c r="BG349" s="205">
        <f>IF(N349="zákl. přenesená",J349,0)</f>
        <v>0</v>
      </c>
      <c r="BH349" s="205">
        <f>IF(N349="sníž. přenesená",J349,0)</f>
        <v>0</v>
      </c>
      <c r="BI349" s="205">
        <f>IF(N349="nulová",J349,0)</f>
        <v>0</v>
      </c>
      <c r="BJ349" s="13" t="s">
        <v>80</v>
      </c>
      <c r="BK349" s="205">
        <f>ROUND(I349*H349,2)</f>
        <v>0</v>
      </c>
      <c r="BL349" s="13" t="s">
        <v>80</v>
      </c>
      <c r="BM349" s="204" t="s">
        <v>676</v>
      </c>
    </row>
    <row r="350" s="2" customFormat="1">
      <c r="A350" s="28"/>
      <c r="B350" s="29"/>
      <c r="C350" s="30"/>
      <c r="D350" s="206" t="s">
        <v>116</v>
      </c>
      <c r="E350" s="30"/>
      <c r="F350" s="207" t="s">
        <v>675</v>
      </c>
      <c r="G350" s="30"/>
      <c r="H350" s="30"/>
      <c r="I350" s="30"/>
      <c r="J350" s="30"/>
      <c r="K350" s="30"/>
      <c r="L350" s="34"/>
      <c r="M350" s="208"/>
      <c r="N350" s="209"/>
      <c r="O350" s="80"/>
      <c r="P350" s="80"/>
      <c r="Q350" s="80"/>
      <c r="R350" s="80"/>
      <c r="S350" s="80"/>
      <c r="T350" s="81"/>
      <c r="U350" s="28"/>
      <c r="V350" s="28"/>
      <c r="W350" s="28"/>
      <c r="X350" s="28"/>
      <c r="Y350" s="28"/>
      <c r="Z350" s="28"/>
      <c r="AA350" s="28"/>
      <c r="AB350" s="28"/>
      <c r="AC350" s="28"/>
      <c r="AD350" s="28"/>
      <c r="AE350" s="28"/>
      <c r="AT350" s="13" t="s">
        <v>116</v>
      </c>
      <c r="AU350" s="13" t="s">
        <v>80</v>
      </c>
    </row>
    <row r="351" s="2" customFormat="1" ht="16.5" customHeight="1">
      <c r="A351" s="28"/>
      <c r="B351" s="29"/>
      <c r="C351" s="210" t="s">
        <v>677</v>
      </c>
      <c r="D351" s="210" t="s">
        <v>625</v>
      </c>
      <c r="E351" s="211" t="s">
        <v>678</v>
      </c>
      <c r="F351" s="212" t="s">
        <v>679</v>
      </c>
      <c r="G351" s="213" t="s">
        <v>113</v>
      </c>
      <c r="H351" s="214">
        <v>5</v>
      </c>
      <c r="I351" s="215">
        <v>960</v>
      </c>
      <c r="J351" s="215">
        <f>ROUND(I351*H351,2)</f>
        <v>4800</v>
      </c>
      <c r="K351" s="212" t="s">
        <v>114</v>
      </c>
      <c r="L351" s="216"/>
      <c r="M351" s="217" t="s">
        <v>1</v>
      </c>
      <c r="N351" s="218" t="s">
        <v>37</v>
      </c>
      <c r="O351" s="202">
        <v>0</v>
      </c>
      <c r="P351" s="202">
        <f>O351*H351</f>
        <v>0</v>
      </c>
      <c r="Q351" s="202">
        <v>0</v>
      </c>
      <c r="R351" s="202">
        <f>Q351*H351</f>
        <v>0</v>
      </c>
      <c r="S351" s="202">
        <v>0</v>
      </c>
      <c r="T351" s="203">
        <f>S351*H351</f>
        <v>0</v>
      </c>
      <c r="U351" s="28"/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  <c r="AR351" s="204" t="s">
        <v>82</v>
      </c>
      <c r="AT351" s="204" t="s">
        <v>625</v>
      </c>
      <c r="AU351" s="204" t="s">
        <v>80</v>
      </c>
      <c r="AY351" s="13" t="s">
        <v>109</v>
      </c>
      <c r="BE351" s="205">
        <f>IF(N351="základní",J351,0)</f>
        <v>4800</v>
      </c>
      <c r="BF351" s="205">
        <f>IF(N351="snížená",J351,0)</f>
        <v>0</v>
      </c>
      <c r="BG351" s="205">
        <f>IF(N351="zákl. přenesená",J351,0)</f>
        <v>0</v>
      </c>
      <c r="BH351" s="205">
        <f>IF(N351="sníž. přenesená",J351,0)</f>
        <v>0</v>
      </c>
      <c r="BI351" s="205">
        <f>IF(N351="nulová",J351,0)</f>
        <v>0</v>
      </c>
      <c r="BJ351" s="13" t="s">
        <v>80</v>
      </c>
      <c r="BK351" s="205">
        <f>ROUND(I351*H351,2)</f>
        <v>4800</v>
      </c>
      <c r="BL351" s="13" t="s">
        <v>80</v>
      </c>
      <c r="BM351" s="204" t="s">
        <v>680</v>
      </c>
    </row>
    <row r="352" s="2" customFormat="1">
      <c r="A352" s="28"/>
      <c r="B352" s="29"/>
      <c r="C352" s="30"/>
      <c r="D352" s="206" t="s">
        <v>116</v>
      </c>
      <c r="E352" s="30"/>
      <c r="F352" s="207" t="s">
        <v>679</v>
      </c>
      <c r="G352" s="30"/>
      <c r="H352" s="30"/>
      <c r="I352" s="30"/>
      <c r="J352" s="30"/>
      <c r="K352" s="30"/>
      <c r="L352" s="34"/>
      <c r="M352" s="208"/>
      <c r="N352" s="209"/>
      <c r="O352" s="80"/>
      <c r="P352" s="80"/>
      <c r="Q352" s="80"/>
      <c r="R352" s="80"/>
      <c r="S352" s="80"/>
      <c r="T352" s="81"/>
      <c r="U352" s="28"/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T352" s="13" t="s">
        <v>116</v>
      </c>
      <c r="AU352" s="13" t="s">
        <v>80</v>
      </c>
    </row>
    <row r="353" s="2" customFormat="1" ht="24.15" customHeight="1">
      <c r="A353" s="28"/>
      <c r="B353" s="29"/>
      <c r="C353" s="210" t="s">
        <v>681</v>
      </c>
      <c r="D353" s="210" t="s">
        <v>625</v>
      </c>
      <c r="E353" s="211" t="s">
        <v>682</v>
      </c>
      <c r="F353" s="212" t="s">
        <v>683</v>
      </c>
      <c r="G353" s="213" t="s">
        <v>113</v>
      </c>
      <c r="H353" s="214">
        <v>5</v>
      </c>
      <c r="I353" s="215">
        <v>24</v>
      </c>
      <c r="J353" s="215">
        <f>ROUND(I353*H353,2)</f>
        <v>120</v>
      </c>
      <c r="K353" s="212" t="s">
        <v>114</v>
      </c>
      <c r="L353" s="216"/>
      <c r="M353" s="217" t="s">
        <v>1</v>
      </c>
      <c r="N353" s="218" t="s">
        <v>37</v>
      </c>
      <c r="O353" s="202">
        <v>0</v>
      </c>
      <c r="P353" s="202">
        <f>O353*H353</f>
        <v>0</v>
      </c>
      <c r="Q353" s="202">
        <v>0</v>
      </c>
      <c r="R353" s="202">
        <f>Q353*H353</f>
        <v>0</v>
      </c>
      <c r="S353" s="202">
        <v>0</v>
      </c>
      <c r="T353" s="203">
        <f>S353*H353</f>
        <v>0</v>
      </c>
      <c r="U353" s="28"/>
      <c r="V353" s="28"/>
      <c r="W353" s="28"/>
      <c r="X353" s="28"/>
      <c r="Y353" s="28"/>
      <c r="Z353" s="28"/>
      <c r="AA353" s="28"/>
      <c r="AB353" s="28"/>
      <c r="AC353" s="28"/>
      <c r="AD353" s="28"/>
      <c r="AE353" s="28"/>
      <c r="AR353" s="204" t="s">
        <v>82</v>
      </c>
      <c r="AT353" s="204" t="s">
        <v>625</v>
      </c>
      <c r="AU353" s="204" t="s">
        <v>80</v>
      </c>
      <c r="AY353" s="13" t="s">
        <v>109</v>
      </c>
      <c r="BE353" s="205">
        <f>IF(N353="základní",J353,0)</f>
        <v>120</v>
      </c>
      <c r="BF353" s="205">
        <f>IF(N353="snížená",J353,0)</f>
        <v>0</v>
      </c>
      <c r="BG353" s="205">
        <f>IF(N353="zákl. přenesená",J353,0)</f>
        <v>0</v>
      </c>
      <c r="BH353" s="205">
        <f>IF(N353="sníž. přenesená",J353,0)</f>
        <v>0</v>
      </c>
      <c r="BI353" s="205">
        <f>IF(N353="nulová",J353,0)</f>
        <v>0</v>
      </c>
      <c r="BJ353" s="13" t="s">
        <v>80</v>
      </c>
      <c r="BK353" s="205">
        <f>ROUND(I353*H353,2)</f>
        <v>120</v>
      </c>
      <c r="BL353" s="13" t="s">
        <v>80</v>
      </c>
      <c r="BM353" s="204" t="s">
        <v>684</v>
      </c>
    </row>
    <row r="354" s="2" customFormat="1">
      <c r="A354" s="28"/>
      <c r="B354" s="29"/>
      <c r="C354" s="30"/>
      <c r="D354" s="206" t="s">
        <v>116</v>
      </c>
      <c r="E354" s="30"/>
      <c r="F354" s="207" t="s">
        <v>683</v>
      </c>
      <c r="G354" s="30"/>
      <c r="H354" s="30"/>
      <c r="I354" s="30"/>
      <c r="J354" s="30"/>
      <c r="K354" s="30"/>
      <c r="L354" s="34"/>
      <c r="M354" s="208"/>
      <c r="N354" s="209"/>
      <c r="O354" s="80"/>
      <c r="P354" s="80"/>
      <c r="Q354" s="80"/>
      <c r="R354" s="80"/>
      <c r="S354" s="80"/>
      <c r="T354" s="81"/>
      <c r="U354" s="28"/>
      <c r="V354" s="28"/>
      <c r="W354" s="28"/>
      <c r="X354" s="28"/>
      <c r="Y354" s="28"/>
      <c r="Z354" s="28"/>
      <c r="AA354" s="28"/>
      <c r="AB354" s="28"/>
      <c r="AC354" s="28"/>
      <c r="AD354" s="28"/>
      <c r="AE354" s="28"/>
      <c r="AT354" s="13" t="s">
        <v>116</v>
      </c>
      <c r="AU354" s="13" t="s">
        <v>80</v>
      </c>
    </row>
    <row r="355" s="2" customFormat="1" ht="16.5" customHeight="1">
      <c r="A355" s="28"/>
      <c r="B355" s="29"/>
      <c r="C355" s="210" t="s">
        <v>685</v>
      </c>
      <c r="D355" s="210" t="s">
        <v>625</v>
      </c>
      <c r="E355" s="211" t="s">
        <v>686</v>
      </c>
      <c r="F355" s="212" t="s">
        <v>687</v>
      </c>
      <c r="G355" s="213" t="s">
        <v>113</v>
      </c>
      <c r="H355" s="214">
        <v>0</v>
      </c>
      <c r="I355" s="215">
        <v>850</v>
      </c>
      <c r="J355" s="215">
        <f>ROUND(I355*H355,2)</f>
        <v>0</v>
      </c>
      <c r="K355" s="212" t="s">
        <v>114</v>
      </c>
      <c r="L355" s="216"/>
      <c r="M355" s="217" t="s">
        <v>1</v>
      </c>
      <c r="N355" s="218" t="s">
        <v>37</v>
      </c>
      <c r="O355" s="202">
        <v>0</v>
      </c>
      <c r="P355" s="202">
        <f>O355*H355</f>
        <v>0</v>
      </c>
      <c r="Q355" s="202">
        <v>0</v>
      </c>
      <c r="R355" s="202">
        <f>Q355*H355</f>
        <v>0</v>
      </c>
      <c r="S355" s="202">
        <v>0</v>
      </c>
      <c r="T355" s="203">
        <f>S355*H355</f>
        <v>0</v>
      </c>
      <c r="U355" s="28"/>
      <c r="V355" s="28"/>
      <c r="W355" s="28"/>
      <c r="X355" s="28"/>
      <c r="Y355" s="28"/>
      <c r="Z355" s="28"/>
      <c r="AA355" s="28"/>
      <c r="AB355" s="28"/>
      <c r="AC355" s="28"/>
      <c r="AD355" s="28"/>
      <c r="AE355" s="28"/>
      <c r="AR355" s="204" t="s">
        <v>82</v>
      </c>
      <c r="AT355" s="204" t="s">
        <v>625</v>
      </c>
      <c r="AU355" s="204" t="s">
        <v>80</v>
      </c>
      <c r="AY355" s="13" t="s">
        <v>109</v>
      </c>
      <c r="BE355" s="205">
        <f>IF(N355="základní",J355,0)</f>
        <v>0</v>
      </c>
      <c r="BF355" s="205">
        <f>IF(N355="snížená",J355,0)</f>
        <v>0</v>
      </c>
      <c r="BG355" s="205">
        <f>IF(N355="zákl. přenesená",J355,0)</f>
        <v>0</v>
      </c>
      <c r="BH355" s="205">
        <f>IF(N355="sníž. přenesená",J355,0)</f>
        <v>0</v>
      </c>
      <c r="BI355" s="205">
        <f>IF(N355="nulová",J355,0)</f>
        <v>0</v>
      </c>
      <c r="BJ355" s="13" t="s">
        <v>80</v>
      </c>
      <c r="BK355" s="205">
        <f>ROUND(I355*H355,2)</f>
        <v>0</v>
      </c>
      <c r="BL355" s="13" t="s">
        <v>80</v>
      </c>
      <c r="BM355" s="204" t="s">
        <v>688</v>
      </c>
    </row>
    <row r="356" s="2" customFormat="1">
      <c r="A356" s="28"/>
      <c r="B356" s="29"/>
      <c r="C356" s="30"/>
      <c r="D356" s="206" t="s">
        <v>116</v>
      </c>
      <c r="E356" s="30"/>
      <c r="F356" s="207" t="s">
        <v>687</v>
      </c>
      <c r="G356" s="30"/>
      <c r="H356" s="30"/>
      <c r="I356" s="30"/>
      <c r="J356" s="30"/>
      <c r="K356" s="30"/>
      <c r="L356" s="34"/>
      <c r="M356" s="208"/>
      <c r="N356" s="209"/>
      <c r="O356" s="80"/>
      <c r="P356" s="80"/>
      <c r="Q356" s="80"/>
      <c r="R356" s="80"/>
      <c r="S356" s="80"/>
      <c r="T356" s="81"/>
      <c r="U356" s="28"/>
      <c r="V356" s="28"/>
      <c r="W356" s="28"/>
      <c r="X356" s="28"/>
      <c r="Y356" s="28"/>
      <c r="Z356" s="28"/>
      <c r="AA356" s="28"/>
      <c r="AB356" s="28"/>
      <c r="AC356" s="28"/>
      <c r="AD356" s="28"/>
      <c r="AE356" s="28"/>
      <c r="AT356" s="13" t="s">
        <v>116</v>
      </c>
      <c r="AU356" s="13" t="s">
        <v>80</v>
      </c>
    </row>
    <row r="357" s="2" customFormat="1" ht="16.5" customHeight="1">
      <c r="A357" s="28"/>
      <c r="B357" s="29"/>
      <c r="C357" s="210" t="s">
        <v>689</v>
      </c>
      <c r="D357" s="210" t="s">
        <v>625</v>
      </c>
      <c r="E357" s="211" t="s">
        <v>690</v>
      </c>
      <c r="F357" s="212" t="s">
        <v>691</v>
      </c>
      <c r="G357" s="213" t="s">
        <v>113</v>
      </c>
      <c r="H357" s="214">
        <v>0</v>
      </c>
      <c r="I357" s="215">
        <v>45</v>
      </c>
      <c r="J357" s="215">
        <f>ROUND(I357*H357,2)</f>
        <v>0</v>
      </c>
      <c r="K357" s="212" t="s">
        <v>114</v>
      </c>
      <c r="L357" s="216"/>
      <c r="M357" s="217" t="s">
        <v>1</v>
      </c>
      <c r="N357" s="218" t="s">
        <v>37</v>
      </c>
      <c r="O357" s="202">
        <v>0</v>
      </c>
      <c r="P357" s="202">
        <f>O357*H357</f>
        <v>0</v>
      </c>
      <c r="Q357" s="202">
        <v>0</v>
      </c>
      <c r="R357" s="202">
        <f>Q357*H357</f>
        <v>0</v>
      </c>
      <c r="S357" s="202">
        <v>0</v>
      </c>
      <c r="T357" s="203">
        <f>S357*H357</f>
        <v>0</v>
      </c>
      <c r="U357" s="28"/>
      <c r="V357" s="28"/>
      <c r="W357" s="28"/>
      <c r="X357" s="28"/>
      <c r="Y357" s="28"/>
      <c r="Z357" s="28"/>
      <c r="AA357" s="28"/>
      <c r="AB357" s="28"/>
      <c r="AC357" s="28"/>
      <c r="AD357" s="28"/>
      <c r="AE357" s="28"/>
      <c r="AR357" s="204" t="s">
        <v>82</v>
      </c>
      <c r="AT357" s="204" t="s">
        <v>625</v>
      </c>
      <c r="AU357" s="204" t="s">
        <v>80</v>
      </c>
      <c r="AY357" s="13" t="s">
        <v>109</v>
      </c>
      <c r="BE357" s="205">
        <f>IF(N357="základní",J357,0)</f>
        <v>0</v>
      </c>
      <c r="BF357" s="205">
        <f>IF(N357="snížená",J357,0)</f>
        <v>0</v>
      </c>
      <c r="BG357" s="205">
        <f>IF(N357="zákl. přenesená",J357,0)</f>
        <v>0</v>
      </c>
      <c r="BH357" s="205">
        <f>IF(N357="sníž. přenesená",J357,0)</f>
        <v>0</v>
      </c>
      <c r="BI357" s="205">
        <f>IF(N357="nulová",J357,0)</f>
        <v>0</v>
      </c>
      <c r="BJ357" s="13" t="s">
        <v>80</v>
      </c>
      <c r="BK357" s="205">
        <f>ROUND(I357*H357,2)</f>
        <v>0</v>
      </c>
      <c r="BL357" s="13" t="s">
        <v>80</v>
      </c>
      <c r="BM357" s="204" t="s">
        <v>692</v>
      </c>
    </row>
    <row r="358" s="2" customFormat="1">
      <c r="A358" s="28"/>
      <c r="B358" s="29"/>
      <c r="C358" s="30"/>
      <c r="D358" s="206" t="s">
        <v>116</v>
      </c>
      <c r="E358" s="30"/>
      <c r="F358" s="207" t="s">
        <v>691</v>
      </c>
      <c r="G358" s="30"/>
      <c r="H358" s="30"/>
      <c r="I358" s="30"/>
      <c r="J358" s="30"/>
      <c r="K358" s="30"/>
      <c r="L358" s="34"/>
      <c r="M358" s="208"/>
      <c r="N358" s="209"/>
      <c r="O358" s="80"/>
      <c r="P358" s="80"/>
      <c r="Q358" s="80"/>
      <c r="R358" s="80"/>
      <c r="S358" s="80"/>
      <c r="T358" s="81"/>
      <c r="U358" s="28"/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T358" s="13" t="s">
        <v>116</v>
      </c>
      <c r="AU358" s="13" t="s">
        <v>80</v>
      </c>
    </row>
    <row r="359" s="2" customFormat="1" ht="24.15" customHeight="1">
      <c r="A359" s="28"/>
      <c r="B359" s="29"/>
      <c r="C359" s="210" t="s">
        <v>693</v>
      </c>
      <c r="D359" s="210" t="s">
        <v>625</v>
      </c>
      <c r="E359" s="211" t="s">
        <v>694</v>
      </c>
      <c r="F359" s="212" t="s">
        <v>695</v>
      </c>
      <c r="G359" s="213" t="s">
        <v>113</v>
      </c>
      <c r="H359" s="214">
        <v>0</v>
      </c>
      <c r="I359" s="215">
        <v>1250</v>
      </c>
      <c r="J359" s="215">
        <f>ROUND(I359*H359,2)</f>
        <v>0</v>
      </c>
      <c r="K359" s="212" t="s">
        <v>114</v>
      </c>
      <c r="L359" s="216"/>
      <c r="M359" s="217" t="s">
        <v>1</v>
      </c>
      <c r="N359" s="218" t="s">
        <v>37</v>
      </c>
      <c r="O359" s="202">
        <v>0</v>
      </c>
      <c r="P359" s="202">
        <f>O359*H359</f>
        <v>0</v>
      </c>
      <c r="Q359" s="202">
        <v>0</v>
      </c>
      <c r="R359" s="202">
        <f>Q359*H359</f>
        <v>0</v>
      </c>
      <c r="S359" s="202">
        <v>0</v>
      </c>
      <c r="T359" s="203">
        <f>S359*H359</f>
        <v>0</v>
      </c>
      <c r="U359" s="28"/>
      <c r="V359" s="28"/>
      <c r="W359" s="28"/>
      <c r="X359" s="28"/>
      <c r="Y359" s="28"/>
      <c r="Z359" s="28"/>
      <c r="AA359" s="28"/>
      <c r="AB359" s="28"/>
      <c r="AC359" s="28"/>
      <c r="AD359" s="28"/>
      <c r="AE359" s="28"/>
      <c r="AR359" s="204" t="s">
        <v>82</v>
      </c>
      <c r="AT359" s="204" t="s">
        <v>625</v>
      </c>
      <c r="AU359" s="204" t="s">
        <v>80</v>
      </c>
      <c r="AY359" s="13" t="s">
        <v>109</v>
      </c>
      <c r="BE359" s="205">
        <f>IF(N359="základní",J359,0)</f>
        <v>0</v>
      </c>
      <c r="BF359" s="205">
        <f>IF(N359="snížená",J359,0)</f>
        <v>0</v>
      </c>
      <c r="BG359" s="205">
        <f>IF(N359="zákl. přenesená",J359,0)</f>
        <v>0</v>
      </c>
      <c r="BH359" s="205">
        <f>IF(N359="sníž. přenesená",J359,0)</f>
        <v>0</v>
      </c>
      <c r="BI359" s="205">
        <f>IF(N359="nulová",J359,0)</f>
        <v>0</v>
      </c>
      <c r="BJ359" s="13" t="s">
        <v>80</v>
      </c>
      <c r="BK359" s="205">
        <f>ROUND(I359*H359,2)</f>
        <v>0</v>
      </c>
      <c r="BL359" s="13" t="s">
        <v>80</v>
      </c>
      <c r="BM359" s="204" t="s">
        <v>696</v>
      </c>
    </row>
    <row r="360" s="2" customFormat="1">
      <c r="A360" s="28"/>
      <c r="B360" s="29"/>
      <c r="C360" s="30"/>
      <c r="D360" s="206" t="s">
        <v>116</v>
      </c>
      <c r="E360" s="30"/>
      <c r="F360" s="207" t="s">
        <v>695</v>
      </c>
      <c r="G360" s="30"/>
      <c r="H360" s="30"/>
      <c r="I360" s="30"/>
      <c r="J360" s="30"/>
      <c r="K360" s="30"/>
      <c r="L360" s="34"/>
      <c r="M360" s="208"/>
      <c r="N360" s="209"/>
      <c r="O360" s="80"/>
      <c r="P360" s="80"/>
      <c r="Q360" s="80"/>
      <c r="R360" s="80"/>
      <c r="S360" s="80"/>
      <c r="T360" s="81"/>
      <c r="U360" s="28"/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  <c r="AT360" s="13" t="s">
        <v>116</v>
      </c>
      <c r="AU360" s="13" t="s">
        <v>80</v>
      </c>
    </row>
    <row r="361" s="2" customFormat="1" ht="16.5" customHeight="1">
      <c r="A361" s="28"/>
      <c r="B361" s="29"/>
      <c r="C361" s="210" t="s">
        <v>697</v>
      </c>
      <c r="D361" s="210" t="s">
        <v>625</v>
      </c>
      <c r="E361" s="211" t="s">
        <v>698</v>
      </c>
      <c r="F361" s="212" t="s">
        <v>699</v>
      </c>
      <c r="G361" s="213" t="s">
        <v>113</v>
      </c>
      <c r="H361" s="214">
        <v>0</v>
      </c>
      <c r="I361" s="215">
        <v>6100</v>
      </c>
      <c r="J361" s="215">
        <f>ROUND(I361*H361,2)</f>
        <v>0</v>
      </c>
      <c r="K361" s="212" t="s">
        <v>114</v>
      </c>
      <c r="L361" s="216"/>
      <c r="M361" s="217" t="s">
        <v>1</v>
      </c>
      <c r="N361" s="218" t="s">
        <v>37</v>
      </c>
      <c r="O361" s="202">
        <v>0</v>
      </c>
      <c r="P361" s="202">
        <f>O361*H361</f>
        <v>0</v>
      </c>
      <c r="Q361" s="202">
        <v>0</v>
      </c>
      <c r="R361" s="202">
        <f>Q361*H361</f>
        <v>0</v>
      </c>
      <c r="S361" s="202">
        <v>0</v>
      </c>
      <c r="T361" s="203">
        <f>S361*H361</f>
        <v>0</v>
      </c>
      <c r="U361" s="28"/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  <c r="AR361" s="204" t="s">
        <v>82</v>
      </c>
      <c r="AT361" s="204" t="s">
        <v>625</v>
      </c>
      <c r="AU361" s="204" t="s">
        <v>80</v>
      </c>
      <c r="AY361" s="13" t="s">
        <v>109</v>
      </c>
      <c r="BE361" s="205">
        <f>IF(N361="základní",J361,0)</f>
        <v>0</v>
      </c>
      <c r="BF361" s="205">
        <f>IF(N361="snížená",J361,0)</f>
        <v>0</v>
      </c>
      <c r="BG361" s="205">
        <f>IF(N361="zákl. přenesená",J361,0)</f>
        <v>0</v>
      </c>
      <c r="BH361" s="205">
        <f>IF(N361="sníž. přenesená",J361,0)</f>
        <v>0</v>
      </c>
      <c r="BI361" s="205">
        <f>IF(N361="nulová",J361,0)</f>
        <v>0</v>
      </c>
      <c r="BJ361" s="13" t="s">
        <v>80</v>
      </c>
      <c r="BK361" s="205">
        <f>ROUND(I361*H361,2)</f>
        <v>0</v>
      </c>
      <c r="BL361" s="13" t="s">
        <v>80</v>
      </c>
      <c r="BM361" s="204" t="s">
        <v>700</v>
      </c>
    </row>
    <row r="362" s="2" customFormat="1">
      <c r="A362" s="28"/>
      <c r="B362" s="29"/>
      <c r="C362" s="30"/>
      <c r="D362" s="206" t="s">
        <v>116</v>
      </c>
      <c r="E362" s="30"/>
      <c r="F362" s="207" t="s">
        <v>699</v>
      </c>
      <c r="G362" s="30"/>
      <c r="H362" s="30"/>
      <c r="I362" s="30"/>
      <c r="J362" s="30"/>
      <c r="K362" s="30"/>
      <c r="L362" s="34"/>
      <c r="M362" s="208"/>
      <c r="N362" s="209"/>
      <c r="O362" s="80"/>
      <c r="P362" s="80"/>
      <c r="Q362" s="80"/>
      <c r="R362" s="80"/>
      <c r="S362" s="80"/>
      <c r="T362" s="81"/>
      <c r="U362" s="28"/>
      <c r="V362" s="28"/>
      <c r="W362" s="28"/>
      <c r="X362" s="28"/>
      <c r="Y362" s="28"/>
      <c r="Z362" s="28"/>
      <c r="AA362" s="28"/>
      <c r="AB362" s="28"/>
      <c r="AC362" s="28"/>
      <c r="AD362" s="28"/>
      <c r="AE362" s="28"/>
      <c r="AT362" s="13" t="s">
        <v>116</v>
      </c>
      <c r="AU362" s="13" t="s">
        <v>80</v>
      </c>
    </row>
    <row r="363" s="2" customFormat="1" ht="44.25" customHeight="1">
      <c r="A363" s="28"/>
      <c r="B363" s="29"/>
      <c r="C363" s="194" t="s">
        <v>701</v>
      </c>
      <c r="D363" s="194" t="s">
        <v>110</v>
      </c>
      <c r="E363" s="195" t="s">
        <v>702</v>
      </c>
      <c r="F363" s="196" t="s">
        <v>703</v>
      </c>
      <c r="G363" s="197" t="s">
        <v>113</v>
      </c>
      <c r="H363" s="198">
        <v>0</v>
      </c>
      <c r="I363" s="199">
        <v>435</v>
      </c>
      <c r="J363" s="199">
        <f>ROUND(I363*H363,2)</f>
        <v>0</v>
      </c>
      <c r="K363" s="196" t="s">
        <v>114</v>
      </c>
      <c r="L363" s="34"/>
      <c r="M363" s="200" t="s">
        <v>1</v>
      </c>
      <c r="N363" s="201" t="s">
        <v>37</v>
      </c>
      <c r="O363" s="202">
        <v>0</v>
      </c>
      <c r="P363" s="202">
        <f>O363*H363</f>
        <v>0</v>
      </c>
      <c r="Q363" s="202">
        <v>0</v>
      </c>
      <c r="R363" s="202">
        <f>Q363*H363</f>
        <v>0</v>
      </c>
      <c r="S363" s="202">
        <v>0</v>
      </c>
      <c r="T363" s="203">
        <f>S363*H363</f>
        <v>0</v>
      </c>
      <c r="U363" s="28"/>
      <c r="V363" s="28"/>
      <c r="W363" s="28"/>
      <c r="X363" s="28"/>
      <c r="Y363" s="28"/>
      <c r="Z363" s="28"/>
      <c r="AA363" s="28"/>
      <c r="AB363" s="28"/>
      <c r="AC363" s="28"/>
      <c r="AD363" s="28"/>
      <c r="AE363" s="28"/>
      <c r="AR363" s="204" t="s">
        <v>80</v>
      </c>
      <c r="AT363" s="204" t="s">
        <v>110</v>
      </c>
      <c r="AU363" s="204" t="s">
        <v>80</v>
      </c>
      <c r="AY363" s="13" t="s">
        <v>109</v>
      </c>
      <c r="BE363" s="205">
        <f>IF(N363="základní",J363,0)</f>
        <v>0</v>
      </c>
      <c r="BF363" s="205">
        <f>IF(N363="snížená",J363,0)</f>
        <v>0</v>
      </c>
      <c r="BG363" s="205">
        <f>IF(N363="zákl. přenesená",J363,0)</f>
        <v>0</v>
      </c>
      <c r="BH363" s="205">
        <f>IF(N363="sníž. přenesená",J363,0)</f>
        <v>0</v>
      </c>
      <c r="BI363" s="205">
        <f>IF(N363="nulová",J363,0)</f>
        <v>0</v>
      </c>
      <c r="BJ363" s="13" t="s">
        <v>80</v>
      </c>
      <c r="BK363" s="205">
        <f>ROUND(I363*H363,2)</f>
        <v>0</v>
      </c>
      <c r="BL363" s="13" t="s">
        <v>80</v>
      </c>
      <c r="BM363" s="204" t="s">
        <v>704</v>
      </c>
    </row>
    <row r="364" s="2" customFormat="1">
      <c r="A364" s="28"/>
      <c r="B364" s="29"/>
      <c r="C364" s="30"/>
      <c r="D364" s="206" t="s">
        <v>116</v>
      </c>
      <c r="E364" s="30"/>
      <c r="F364" s="207" t="s">
        <v>705</v>
      </c>
      <c r="G364" s="30"/>
      <c r="H364" s="30"/>
      <c r="I364" s="30"/>
      <c r="J364" s="30"/>
      <c r="K364" s="30"/>
      <c r="L364" s="34"/>
      <c r="M364" s="208"/>
      <c r="N364" s="209"/>
      <c r="O364" s="80"/>
      <c r="P364" s="80"/>
      <c r="Q364" s="80"/>
      <c r="R364" s="80"/>
      <c r="S364" s="80"/>
      <c r="T364" s="81"/>
      <c r="U364" s="28"/>
      <c r="V364" s="28"/>
      <c r="W364" s="28"/>
      <c r="X364" s="28"/>
      <c r="Y364" s="28"/>
      <c r="Z364" s="28"/>
      <c r="AA364" s="28"/>
      <c r="AB364" s="28"/>
      <c r="AC364" s="28"/>
      <c r="AD364" s="28"/>
      <c r="AE364" s="28"/>
      <c r="AT364" s="13" t="s">
        <v>116</v>
      </c>
      <c r="AU364" s="13" t="s">
        <v>80</v>
      </c>
    </row>
    <row r="365" s="2" customFormat="1" ht="49.05" customHeight="1">
      <c r="A365" s="28"/>
      <c r="B365" s="29"/>
      <c r="C365" s="194" t="s">
        <v>706</v>
      </c>
      <c r="D365" s="194" t="s">
        <v>110</v>
      </c>
      <c r="E365" s="195" t="s">
        <v>707</v>
      </c>
      <c r="F365" s="196" t="s">
        <v>708</v>
      </c>
      <c r="G365" s="197" t="s">
        <v>113</v>
      </c>
      <c r="H365" s="198">
        <v>0</v>
      </c>
      <c r="I365" s="199">
        <v>404</v>
      </c>
      <c r="J365" s="199">
        <f>ROUND(I365*H365,2)</f>
        <v>0</v>
      </c>
      <c r="K365" s="196" t="s">
        <v>114</v>
      </c>
      <c r="L365" s="34"/>
      <c r="M365" s="200" t="s">
        <v>1</v>
      </c>
      <c r="N365" s="201" t="s">
        <v>37</v>
      </c>
      <c r="O365" s="202">
        <v>0</v>
      </c>
      <c r="P365" s="202">
        <f>O365*H365</f>
        <v>0</v>
      </c>
      <c r="Q365" s="202">
        <v>0</v>
      </c>
      <c r="R365" s="202">
        <f>Q365*H365</f>
        <v>0</v>
      </c>
      <c r="S365" s="202">
        <v>0</v>
      </c>
      <c r="T365" s="203">
        <f>S365*H365</f>
        <v>0</v>
      </c>
      <c r="U365" s="28"/>
      <c r="V365" s="28"/>
      <c r="W365" s="28"/>
      <c r="X365" s="28"/>
      <c r="Y365" s="28"/>
      <c r="Z365" s="28"/>
      <c r="AA365" s="28"/>
      <c r="AB365" s="28"/>
      <c r="AC365" s="28"/>
      <c r="AD365" s="28"/>
      <c r="AE365" s="28"/>
      <c r="AR365" s="204" t="s">
        <v>80</v>
      </c>
      <c r="AT365" s="204" t="s">
        <v>110</v>
      </c>
      <c r="AU365" s="204" t="s">
        <v>80</v>
      </c>
      <c r="AY365" s="13" t="s">
        <v>109</v>
      </c>
      <c r="BE365" s="205">
        <f>IF(N365="základní",J365,0)</f>
        <v>0</v>
      </c>
      <c r="BF365" s="205">
        <f>IF(N365="snížená",J365,0)</f>
        <v>0</v>
      </c>
      <c r="BG365" s="205">
        <f>IF(N365="zákl. přenesená",J365,0)</f>
        <v>0</v>
      </c>
      <c r="BH365" s="205">
        <f>IF(N365="sníž. přenesená",J365,0)</f>
        <v>0</v>
      </c>
      <c r="BI365" s="205">
        <f>IF(N365="nulová",J365,0)</f>
        <v>0</v>
      </c>
      <c r="BJ365" s="13" t="s">
        <v>80</v>
      </c>
      <c r="BK365" s="205">
        <f>ROUND(I365*H365,2)</f>
        <v>0</v>
      </c>
      <c r="BL365" s="13" t="s">
        <v>80</v>
      </c>
      <c r="BM365" s="204" t="s">
        <v>709</v>
      </c>
    </row>
    <row r="366" s="2" customFormat="1">
      <c r="A366" s="28"/>
      <c r="B366" s="29"/>
      <c r="C366" s="30"/>
      <c r="D366" s="206" t="s">
        <v>116</v>
      </c>
      <c r="E366" s="30"/>
      <c r="F366" s="207" t="s">
        <v>710</v>
      </c>
      <c r="G366" s="30"/>
      <c r="H366" s="30"/>
      <c r="I366" s="30"/>
      <c r="J366" s="30"/>
      <c r="K366" s="30"/>
      <c r="L366" s="34"/>
      <c r="M366" s="219"/>
      <c r="N366" s="220"/>
      <c r="O366" s="221"/>
      <c r="P366" s="221"/>
      <c r="Q366" s="221"/>
      <c r="R366" s="221"/>
      <c r="S366" s="221"/>
      <c r="T366" s="222"/>
      <c r="U366" s="28"/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  <c r="AT366" s="13" t="s">
        <v>116</v>
      </c>
      <c r="AU366" s="13" t="s">
        <v>80</v>
      </c>
    </row>
    <row r="367" s="2" customFormat="1" ht="6.96" customHeight="1">
      <c r="A367" s="28"/>
      <c r="B367" s="55"/>
      <c r="C367" s="56"/>
      <c r="D367" s="56"/>
      <c r="E367" s="56"/>
      <c r="F367" s="56"/>
      <c r="G367" s="56"/>
      <c r="H367" s="56"/>
      <c r="I367" s="56"/>
      <c r="J367" s="56"/>
      <c r="K367" s="56"/>
      <c r="L367" s="34"/>
      <c r="M367" s="28"/>
      <c r="O367" s="28"/>
      <c r="P367" s="28"/>
      <c r="Q367" s="28"/>
      <c r="R367" s="28"/>
      <c r="S367" s="28"/>
      <c r="T367" s="28"/>
      <c r="U367" s="28"/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</row>
  </sheetData>
  <sheetProtection sheet="1" autoFilter="0" formatColumns="0" formatRows="0" objects="1" scenarios="1" spinCount="100000" saltValue="jHTxSSK/vo81OuD8G9jSuOXfQsl6RdDcXDy+y9fiFaXSNZmjzn7DZujhEdedMtgE+uFkfJVl0GULviB4IX8Jmw==" hashValue="hz0I7//XAKB20PLzpJZGZ9KPjMhR0TYSpQwnJE+8ebuxuOgqVK/ZWsinzkxgBtItO+0++0K/sUgkF8E8lwVR4g==" algorithmName="SHA-512" password="CC35"/>
  <autoFilter ref="C116:K36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Pfeiffer Pavel, Ing.</dc:creator>
  <cp:lastModifiedBy>Pfeiffer Pavel, Ing.</cp:lastModifiedBy>
  <dcterms:created xsi:type="dcterms:W3CDTF">2025-01-20T08:05:41Z</dcterms:created>
  <dcterms:modified xsi:type="dcterms:W3CDTF">2025-01-20T08:05:44Z</dcterms:modified>
</cp:coreProperties>
</file>